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Shared drives\ECMC\Shared - General\Forms Processes\Form 3\1 Demonstrated Costs Review\Supporting Operator Documents\83130 Strachan Exploration\"/>
    </mc:Choice>
  </mc:AlternateContent>
  <bookViews>
    <workbookView xWindow="0" yWindow="0" windowWidth="19170" windowHeight="7545" tabRatio="897" firstSheet="41" activeTab="86"/>
  </bookViews>
  <sheets>
    <sheet name="Greasewood North #" sheetId="1" state="hidden" r:id="rId1"/>
    <sheet name="BABB #14-14" sheetId="111" r:id="rId2"/>
    <sheet name="BABB #14-14 Tank Battery" sheetId="112" r:id="rId3"/>
    <sheet name="BANEY-STATE #16-2" sheetId="113" r:id="rId4"/>
    <sheet name="BANEY STATE 16-3" sheetId="114" r:id="rId5"/>
    <sheet name="BANEY STATE 16-5" sheetId="115" r:id="rId6"/>
    <sheet name="BEHRING #23-7" sheetId="116" r:id="rId7"/>
    <sheet name="BEHRING 23-7 # Tank" sheetId="117" r:id="rId8"/>
    <sheet name="CHALK #31-13" sheetId="118" r:id="rId9"/>
    <sheet name="CHALK #31-13 Tank Battery" sheetId="119" r:id="rId10"/>
    <sheet name="BOURNE #1" sheetId="61" r:id="rId11"/>
    <sheet name="BAILEY #1-26" sheetId="62" r:id="rId12"/>
    <sheet name="CLYDE GAS PLANT #" sheetId="63" r:id="rId13"/>
    <sheet name="HOFFMAN, EARL #1" sheetId="64" r:id="rId14"/>
    <sheet name="HUMPHREY #2A" sheetId="65" r:id="rId15"/>
    <sheet name="HUMPHREY-WOLLERT #2" sheetId="66" r:id="rId16"/>
    <sheet name="LAS ANIMAS GATHERING SYSTEM #  " sheetId="67" r:id="rId17"/>
    <sheet name="ROWE  A #1" sheetId="68" r:id="rId18"/>
    <sheet name="SNIFF #D-1" sheetId="71" r:id="rId19"/>
    <sheet name="STATE G #1" sheetId="73" r:id="rId20"/>
    <sheet name="STATE #1-14" sheetId="74" r:id="rId21"/>
    <sheet name="STATE #2-14" sheetId="75" r:id="rId22"/>
    <sheet name="WAGON TRAIL GATHERING SYSTEM # " sheetId="76" r:id="rId23"/>
    <sheet name="WOLLERT #1" sheetId="77" r:id="rId24"/>
    <sheet name="WOLLERT D #1" sheetId="78" r:id="rId25"/>
    <sheet name="FRAZEE #2-6" sheetId="81" r:id="rId26"/>
    <sheet name="FRAZEE-BOLYARD #1-35" sheetId="82" r:id="rId27"/>
    <sheet name="FRAZEE-BOLYARD #2-35-SWD" sheetId="83" r:id="rId28"/>
    <sheet name="FRAZEE-B-14-2" sheetId="84" r:id="rId29"/>
    <sheet name="LAS ANIMAS #1-1" sheetId="85" r:id="rId30"/>
    <sheet name="McCLAVE GAS COMPRESSOR STATION " sheetId="86" r:id="rId31"/>
    <sheet name="MORSE A #1" sheetId="87" r:id="rId32"/>
    <sheet name="STATE #1" sheetId="88" r:id="rId33"/>
    <sheet name="TEMPLE C #1" sheetId="89" r:id="rId34"/>
    <sheet name="STATE OF COLORADO #1-28" sheetId="90" r:id="rId35"/>
    <sheet name="STATE-PYLES #1" sheetId="91" r:id="rId36"/>
    <sheet name="STAVELY #1" sheetId="92" r:id="rId37"/>
    <sheet name="STAVELY #1-26" sheetId="93" r:id="rId38"/>
    <sheet name="STAVELY #1-26 Tank" sheetId="94" r:id="rId39"/>
    <sheet name="HOFFMAN #2-31" sheetId="97" r:id="rId40"/>
    <sheet name="STATE #3-8" sheetId="98" r:id="rId41"/>
    <sheet name="STATE #4-8" sheetId="99" r:id="rId42"/>
    <sheet name="HUMPHREY #1A" sheetId="100" r:id="rId43"/>
    <sheet name="SPARTAN #1" sheetId="101" r:id="rId44"/>
    <sheet name="WEIMER #1-K24-21-48" sheetId="102" r:id="rId45"/>
    <sheet name="WEINMAN #1-27" sheetId="103" r:id="rId46"/>
    <sheet name="WOOLFOLK-STATE A #1" sheetId="104" r:id="rId47"/>
    <sheet name="WOOLFOLK STATE #2-32" sheetId="105" r:id="rId48"/>
    <sheet name="SEMMENS #1A" sheetId="106" r:id="rId49"/>
    <sheet name="SEMMENS #2" sheetId="107" r:id="rId50"/>
    <sheet name="ERRAMUSPE STATE #2-34" sheetId="108" r:id="rId51"/>
    <sheet name="GRUENLOH #2" sheetId="109" r:id="rId52"/>
    <sheet name="GREEN #1-1" sheetId="3" r:id="rId53"/>
    <sheet name="Green #1-1__" sheetId="4" state="hidden" r:id="rId54"/>
    <sheet name="GREEN #1-10 Tank" sheetId="59" r:id="rId55"/>
    <sheet name="GREEN #1-10" sheetId="5" r:id="rId56"/>
    <sheet name="Green #1-7 Facility " sheetId="6" r:id="rId57"/>
    <sheet name="GREEN #1-7 FACILITY" sheetId="7" state="hidden" r:id="rId58"/>
    <sheet name="HILL 31-15-8 #" sheetId="14" state="hidden" r:id="rId59"/>
    <sheet name="HILL-67N60W #6NENE" sheetId="16" state="hidden" r:id="rId60"/>
    <sheet name="HILL-68N60W #31NESE" sheetId="17" state="hidden" r:id="rId61"/>
    <sheet name="HILL-68N60W #31SESW" sheetId="18" state="hidden" r:id="rId62"/>
    <sheet name="HILL-68N60W #31SWSE" sheetId="19" state="hidden" r:id="rId63"/>
    <sheet name="HOFFMAN #34-1" sheetId="20" r:id="rId64"/>
    <sheet name="HOFFMAN #34-10" sheetId="21" r:id="rId65"/>
    <sheet name="HOFFMAN #34-10 Tank" sheetId="22" r:id="rId66"/>
    <sheet name="HOFFMAN-68N60W #34NENE" sheetId="24" state="hidden" r:id="rId67"/>
    <sheet name="HOFFMAN-68N60W #34NWSE" sheetId="25" state="hidden" r:id="rId68"/>
    <sheet name="KETTL #23-3" sheetId="26" r:id="rId69"/>
    <sheet name="KETTL-66N61W #23NENW" sheetId="28" state="hidden" r:id="rId70"/>
    <sheet name="OMB GAS GATHERING SYSTEM #" sheetId="30" r:id="rId71"/>
    <sheet name="PAUL #6-7" sheetId="32" r:id="rId72"/>
    <sheet name="PAUL 6-7 # pit" sheetId="33" r:id="rId73"/>
    <sheet name="PAUL-67N59W #6NWSE" sheetId="34" state="hidden" r:id="rId74"/>
    <sheet name="ROTH-67N59W #7NESW" sheetId="37" state="hidden" r:id="rId75"/>
    <sheet name="SHOWERS-67N60W #5NWNW" sheetId="40" state="hidden" r:id="rId76"/>
    <sheet name="SHOWERS-68N60W #32SWNW" sheetId="41" state="hidden" r:id="rId77"/>
    <sheet name="SOS-67N59W #4NWNW" sheetId="44" state="hidden" r:id="rId78"/>
    <sheet name="STATE #36-16" sheetId="45" r:id="rId79"/>
    <sheet name="STATE 36-16 # Pit" sheetId="46" r:id="rId80"/>
    <sheet name="STATE-68N60W #36SESE" sheetId="47" state="hidden" r:id="rId81"/>
    <sheet name="WICKSTROM #6-12" sheetId="50" r:id="rId82"/>
    <sheet name="WICKSTROM #6-12_" sheetId="51" state="hidden" r:id="rId83"/>
    <sheet name="Wickstrom #6-4" sheetId="52" r:id="rId84"/>
    <sheet name="Wickstrom #6-4_" sheetId="53" state="hidden" r:id="rId85"/>
    <sheet name="WICKSTROM #6-5" sheetId="54" r:id="rId86"/>
    <sheet name="Totals" sheetId="58" r:id="rId87"/>
    <sheet name="WICKSTROM 6-4  6-5 #      " sheetId="55" state="hidden" r:id="rId8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58" l="1"/>
  <c r="E44" i="58"/>
  <c r="E39" i="58"/>
  <c r="E33" i="58"/>
  <c r="E37" i="58"/>
  <c r="E36" i="58"/>
  <c r="E6" i="58"/>
  <c r="E23" i="58"/>
  <c r="E35" i="58"/>
  <c r="E34" i="58"/>
  <c r="E30" i="58"/>
  <c r="E29" i="58"/>
  <c r="E28" i="58"/>
  <c r="E27" i="58"/>
  <c r="E26" i="58"/>
  <c r="E25" i="58"/>
  <c r="E24" i="58"/>
  <c r="E22" i="58"/>
  <c r="E21" i="58"/>
  <c r="E20" i="58"/>
  <c r="E19" i="58"/>
  <c r="E16" i="58"/>
  <c r="E13" i="58"/>
  <c r="E11" i="58"/>
  <c r="E9" i="58"/>
  <c r="E8" i="58"/>
  <c r="E18" i="58"/>
  <c r="E12" i="58"/>
  <c r="E7" i="58"/>
  <c r="E32" i="119"/>
  <c r="E31" i="119"/>
  <c r="E30" i="119"/>
  <c r="E29" i="119"/>
  <c r="E28" i="119"/>
  <c r="E27" i="119"/>
  <c r="E26" i="119"/>
  <c r="E25" i="119"/>
  <c r="E24" i="119"/>
  <c r="E23" i="119"/>
  <c r="E22" i="119"/>
  <c r="E21" i="119"/>
  <c r="E20" i="119"/>
  <c r="E19" i="119"/>
  <c r="E18" i="119"/>
  <c r="E17" i="119"/>
  <c r="E16" i="119"/>
  <c r="E15" i="119"/>
  <c r="E14" i="119"/>
  <c r="E13" i="119"/>
  <c r="E12" i="119"/>
  <c r="E11" i="119"/>
  <c r="E10" i="119"/>
  <c r="E9" i="119"/>
  <c r="E8" i="119"/>
  <c r="E7" i="119"/>
  <c r="E6" i="119"/>
  <c r="E32" i="118"/>
  <c r="E31" i="118"/>
  <c r="E30" i="118"/>
  <c r="E29" i="118"/>
  <c r="E28" i="118"/>
  <c r="E27" i="118"/>
  <c r="E26" i="118"/>
  <c r="E25" i="118"/>
  <c r="E24" i="118"/>
  <c r="E23" i="118"/>
  <c r="E22" i="118"/>
  <c r="E21" i="118"/>
  <c r="E20" i="118"/>
  <c r="E19" i="118"/>
  <c r="E18" i="118"/>
  <c r="E17" i="118"/>
  <c r="E16" i="118"/>
  <c r="E15" i="118"/>
  <c r="E14" i="118"/>
  <c r="E13" i="118"/>
  <c r="E12" i="118"/>
  <c r="E11" i="118"/>
  <c r="E10" i="118"/>
  <c r="E9" i="118"/>
  <c r="E8" i="118"/>
  <c r="E7" i="118"/>
  <c r="E6" i="118"/>
  <c r="E32" i="117"/>
  <c r="E31" i="117"/>
  <c r="E30" i="117"/>
  <c r="E29" i="117"/>
  <c r="E28" i="117"/>
  <c r="E27" i="117"/>
  <c r="E26" i="117"/>
  <c r="E25" i="117"/>
  <c r="E24" i="117"/>
  <c r="E23" i="117"/>
  <c r="E22" i="117"/>
  <c r="E21" i="117"/>
  <c r="E20" i="117"/>
  <c r="E19" i="117"/>
  <c r="E18" i="117"/>
  <c r="E17" i="117"/>
  <c r="E16" i="117"/>
  <c r="E15" i="117"/>
  <c r="E14" i="117"/>
  <c r="E13" i="117"/>
  <c r="E12" i="117"/>
  <c r="E11" i="117"/>
  <c r="E10" i="117"/>
  <c r="E9" i="117"/>
  <c r="E8" i="117"/>
  <c r="E7" i="117"/>
  <c r="E6" i="117"/>
  <c r="E32" i="116"/>
  <c r="E31" i="116"/>
  <c r="E30" i="116"/>
  <c r="E29" i="116"/>
  <c r="E28" i="116"/>
  <c r="E27" i="116"/>
  <c r="E26" i="116"/>
  <c r="E25" i="116"/>
  <c r="E24" i="116"/>
  <c r="E23" i="116"/>
  <c r="E22" i="116"/>
  <c r="E21" i="116"/>
  <c r="E20" i="116"/>
  <c r="E19" i="116"/>
  <c r="E18" i="116"/>
  <c r="E17" i="116"/>
  <c r="E16" i="116"/>
  <c r="E15" i="116"/>
  <c r="E14" i="116"/>
  <c r="E13" i="116"/>
  <c r="E12" i="116"/>
  <c r="E11" i="116"/>
  <c r="E10" i="116"/>
  <c r="E9" i="116"/>
  <c r="E8" i="116"/>
  <c r="E7" i="116"/>
  <c r="E6" i="116"/>
  <c r="E32" i="115"/>
  <c r="E31" i="115"/>
  <c r="E30" i="115"/>
  <c r="E29" i="115"/>
  <c r="E28" i="115"/>
  <c r="E27" i="115"/>
  <c r="E26" i="115"/>
  <c r="E25" i="115"/>
  <c r="E24" i="115"/>
  <c r="E23" i="115"/>
  <c r="E22" i="115"/>
  <c r="E21" i="115"/>
  <c r="E20" i="115"/>
  <c r="E19" i="115"/>
  <c r="E18" i="115"/>
  <c r="E17" i="115"/>
  <c r="E16" i="115"/>
  <c r="E15" i="115"/>
  <c r="E14" i="115"/>
  <c r="E13" i="115"/>
  <c r="E12" i="115"/>
  <c r="E11" i="115"/>
  <c r="E10" i="115"/>
  <c r="E9" i="115"/>
  <c r="E8" i="115"/>
  <c r="E7" i="115"/>
  <c r="E6" i="115"/>
  <c r="E32" i="114"/>
  <c r="E31" i="114"/>
  <c r="E30" i="114"/>
  <c r="E29" i="114"/>
  <c r="E28" i="114"/>
  <c r="E27" i="114"/>
  <c r="E26" i="114"/>
  <c r="E25" i="114"/>
  <c r="E24" i="114"/>
  <c r="E23" i="114"/>
  <c r="E22" i="114"/>
  <c r="E21" i="114"/>
  <c r="E20" i="114"/>
  <c r="E19" i="114"/>
  <c r="E18" i="114"/>
  <c r="E17" i="114"/>
  <c r="E16" i="114"/>
  <c r="E15" i="114"/>
  <c r="E14" i="114"/>
  <c r="E13" i="114"/>
  <c r="E12" i="114"/>
  <c r="E11" i="114"/>
  <c r="E10" i="114"/>
  <c r="E9" i="114"/>
  <c r="E8" i="114"/>
  <c r="E7" i="114"/>
  <c r="E6" i="114"/>
  <c r="E32" i="113"/>
  <c r="E31" i="113"/>
  <c r="E30" i="113"/>
  <c r="E29" i="113"/>
  <c r="E28" i="113"/>
  <c r="E27" i="113"/>
  <c r="E26" i="113"/>
  <c r="E25" i="113"/>
  <c r="E24" i="113"/>
  <c r="E23" i="113"/>
  <c r="E22" i="113"/>
  <c r="E21" i="113"/>
  <c r="E20" i="113"/>
  <c r="E19" i="113"/>
  <c r="E18" i="113"/>
  <c r="E17" i="113"/>
  <c r="E16" i="113"/>
  <c r="E15" i="113"/>
  <c r="E14" i="113"/>
  <c r="E13" i="113"/>
  <c r="E12" i="113"/>
  <c r="E11" i="113"/>
  <c r="E10" i="113"/>
  <c r="E9" i="113"/>
  <c r="E8" i="113"/>
  <c r="E7" i="113"/>
  <c r="E6" i="113"/>
  <c r="E32" i="112"/>
  <c r="E31" i="112"/>
  <c r="E31" i="58" s="1"/>
  <c r="E30" i="112"/>
  <c r="E29" i="112"/>
  <c r="E28" i="112"/>
  <c r="E27" i="112"/>
  <c r="E26" i="112"/>
  <c r="E25" i="112"/>
  <c r="E24" i="112"/>
  <c r="E23" i="112"/>
  <c r="E22" i="112"/>
  <c r="E21" i="112"/>
  <c r="E20" i="112"/>
  <c r="E19" i="112"/>
  <c r="E18" i="112"/>
  <c r="E17" i="112"/>
  <c r="E16" i="112"/>
  <c r="E15" i="112"/>
  <c r="E14" i="112"/>
  <c r="E13" i="112"/>
  <c r="E12" i="112"/>
  <c r="E11" i="112"/>
  <c r="E10" i="112"/>
  <c r="E9" i="112"/>
  <c r="E8" i="112"/>
  <c r="E36" i="112" s="1"/>
  <c r="E39" i="112" s="1"/>
  <c r="E7" i="112"/>
  <c r="E6" i="112"/>
  <c r="E32" i="111"/>
  <c r="E31" i="111"/>
  <c r="E30" i="111"/>
  <c r="E29" i="111"/>
  <c r="E28" i="111"/>
  <c r="E27" i="111"/>
  <c r="E26" i="111"/>
  <c r="E25" i="111"/>
  <c r="E24" i="111"/>
  <c r="E23" i="111"/>
  <c r="E22" i="111"/>
  <c r="E21" i="111"/>
  <c r="E20" i="111"/>
  <c r="E19" i="111"/>
  <c r="E18" i="111"/>
  <c r="E17" i="111"/>
  <c r="E16" i="111"/>
  <c r="E15" i="111"/>
  <c r="E14" i="111"/>
  <c r="E13" i="111"/>
  <c r="E12" i="111"/>
  <c r="E11" i="111"/>
  <c r="E10" i="111"/>
  <c r="E9" i="111"/>
  <c r="E8" i="111"/>
  <c r="E7" i="111"/>
  <c r="E6" i="111"/>
  <c r="E6" i="109"/>
  <c r="E7" i="109"/>
  <c r="E8" i="109"/>
  <c r="E9" i="109"/>
  <c r="E10" i="109"/>
  <c r="E11" i="109"/>
  <c r="E12" i="109"/>
  <c r="E13" i="109"/>
  <c r="E14" i="109"/>
  <c r="E15" i="109"/>
  <c r="E16" i="109"/>
  <c r="E17" i="109"/>
  <c r="E18" i="109"/>
  <c r="E19" i="109"/>
  <c r="E20" i="109"/>
  <c r="E21" i="109"/>
  <c r="E22" i="109"/>
  <c r="E23" i="109"/>
  <c r="E24" i="109"/>
  <c r="E25" i="109"/>
  <c r="E26" i="109"/>
  <c r="E27" i="109"/>
  <c r="E28" i="109"/>
  <c r="E29" i="109"/>
  <c r="E30" i="109"/>
  <c r="E31" i="109"/>
  <c r="E32" i="109"/>
  <c r="E6" i="108"/>
  <c r="E7" i="108"/>
  <c r="E8" i="108"/>
  <c r="E9" i="108"/>
  <c r="E10" i="108"/>
  <c r="E11" i="108"/>
  <c r="E12" i="108"/>
  <c r="E13" i="108"/>
  <c r="E14" i="108"/>
  <c r="E15" i="108"/>
  <c r="E16" i="108"/>
  <c r="E17" i="108"/>
  <c r="E18" i="108"/>
  <c r="E19" i="108"/>
  <c r="E20" i="108"/>
  <c r="E21" i="108"/>
  <c r="E22" i="108"/>
  <c r="E23" i="108"/>
  <c r="E24" i="108"/>
  <c r="E25" i="108"/>
  <c r="E26" i="108"/>
  <c r="E27" i="108"/>
  <c r="E28" i="108"/>
  <c r="E29" i="108"/>
  <c r="E30" i="108"/>
  <c r="E31" i="108"/>
  <c r="E32" i="108"/>
  <c r="E6" i="107"/>
  <c r="E7" i="107"/>
  <c r="E8" i="107"/>
  <c r="E9" i="107"/>
  <c r="E10" i="107"/>
  <c r="E11" i="107"/>
  <c r="E12" i="107"/>
  <c r="E13" i="107"/>
  <c r="E14" i="107"/>
  <c r="E15" i="107"/>
  <c r="E16" i="107"/>
  <c r="E17" i="107"/>
  <c r="E18" i="107"/>
  <c r="E19" i="107"/>
  <c r="E20" i="107"/>
  <c r="E21" i="107"/>
  <c r="E22" i="107"/>
  <c r="E23" i="107"/>
  <c r="E24" i="107"/>
  <c r="E25" i="107"/>
  <c r="E26" i="107"/>
  <c r="E27" i="107"/>
  <c r="E28" i="107"/>
  <c r="E29" i="107"/>
  <c r="E30" i="107"/>
  <c r="E31" i="107"/>
  <c r="E32" i="107"/>
  <c r="E6" i="106"/>
  <c r="E7" i="106"/>
  <c r="E8" i="106"/>
  <c r="E9" i="106"/>
  <c r="E10" i="106"/>
  <c r="E11" i="106"/>
  <c r="E12" i="106"/>
  <c r="E13" i="106"/>
  <c r="E14" i="106"/>
  <c r="E15" i="106"/>
  <c r="E16" i="106"/>
  <c r="E17" i="106"/>
  <c r="E18" i="106"/>
  <c r="E19" i="106"/>
  <c r="E20" i="106"/>
  <c r="E21" i="106"/>
  <c r="E22" i="106"/>
  <c r="E23" i="106"/>
  <c r="E24" i="106"/>
  <c r="E25" i="106"/>
  <c r="E26" i="106"/>
  <c r="E27" i="106"/>
  <c r="E28" i="106"/>
  <c r="E29" i="106"/>
  <c r="E30" i="106"/>
  <c r="E31" i="106"/>
  <c r="E32" i="106"/>
  <c r="E6" i="105"/>
  <c r="E7" i="105"/>
  <c r="E8" i="105"/>
  <c r="E9" i="105"/>
  <c r="E10" i="105"/>
  <c r="E11" i="105"/>
  <c r="E12" i="105"/>
  <c r="E13" i="105"/>
  <c r="E14" i="105"/>
  <c r="E15" i="105"/>
  <c r="E16" i="105"/>
  <c r="E17" i="105"/>
  <c r="E18" i="105"/>
  <c r="E19" i="105"/>
  <c r="E20" i="105"/>
  <c r="E21" i="105"/>
  <c r="E22" i="105"/>
  <c r="E23" i="105"/>
  <c r="E24" i="105"/>
  <c r="E25" i="105"/>
  <c r="E26" i="105"/>
  <c r="E27" i="105"/>
  <c r="E28" i="105"/>
  <c r="E29" i="105"/>
  <c r="E30" i="105"/>
  <c r="E31" i="105"/>
  <c r="E32" i="105"/>
  <c r="E6" i="104"/>
  <c r="E7" i="104"/>
  <c r="E8" i="104"/>
  <c r="E9" i="104"/>
  <c r="E10" i="104"/>
  <c r="E11" i="104"/>
  <c r="E12" i="104"/>
  <c r="E13" i="104"/>
  <c r="E14" i="104"/>
  <c r="E15" i="104"/>
  <c r="E16" i="104"/>
  <c r="E17" i="104"/>
  <c r="E18" i="104"/>
  <c r="E19" i="104"/>
  <c r="E20" i="104"/>
  <c r="E21" i="104"/>
  <c r="E22" i="104"/>
  <c r="E23" i="104"/>
  <c r="E24" i="104"/>
  <c r="E25" i="104"/>
  <c r="E26" i="104"/>
  <c r="E27" i="104"/>
  <c r="E28" i="104"/>
  <c r="E29" i="104"/>
  <c r="E30" i="104"/>
  <c r="E31" i="104"/>
  <c r="E32" i="104"/>
  <c r="E6" i="103"/>
  <c r="E7" i="103"/>
  <c r="E8" i="103"/>
  <c r="E9" i="103"/>
  <c r="E10" i="103"/>
  <c r="E11" i="103"/>
  <c r="E12" i="103"/>
  <c r="E13" i="103"/>
  <c r="E14" i="103"/>
  <c r="E15" i="103"/>
  <c r="E16" i="103"/>
  <c r="E17" i="103"/>
  <c r="E18" i="103"/>
  <c r="E19" i="103"/>
  <c r="E20" i="103"/>
  <c r="E21" i="103"/>
  <c r="E22" i="103"/>
  <c r="E23" i="103"/>
  <c r="E24" i="103"/>
  <c r="E25" i="103"/>
  <c r="E26" i="103"/>
  <c r="E27" i="103"/>
  <c r="E28" i="103"/>
  <c r="E29" i="103"/>
  <c r="E30" i="103"/>
  <c r="E31" i="103"/>
  <c r="E32" i="103"/>
  <c r="E6" i="102"/>
  <c r="E7" i="102"/>
  <c r="E8" i="102"/>
  <c r="E9" i="102"/>
  <c r="E10" i="102"/>
  <c r="E11" i="102"/>
  <c r="E12" i="102"/>
  <c r="E13" i="102"/>
  <c r="E14" i="102"/>
  <c r="E15" i="102"/>
  <c r="E16" i="102"/>
  <c r="E17" i="102"/>
  <c r="E18" i="102"/>
  <c r="E19" i="102"/>
  <c r="E20" i="102"/>
  <c r="E21" i="102"/>
  <c r="E22" i="102"/>
  <c r="E23" i="102"/>
  <c r="E24" i="102"/>
  <c r="E25" i="102"/>
  <c r="E26" i="102"/>
  <c r="E27" i="102"/>
  <c r="E28" i="102"/>
  <c r="E29" i="102"/>
  <c r="E30" i="102"/>
  <c r="E31" i="102"/>
  <c r="E32" i="102"/>
  <c r="E6" i="101"/>
  <c r="E7" i="101"/>
  <c r="E8" i="101"/>
  <c r="E9" i="101"/>
  <c r="E10" i="101"/>
  <c r="E11" i="101"/>
  <c r="E12" i="101"/>
  <c r="E13" i="101"/>
  <c r="E14" i="101"/>
  <c r="E15" i="101"/>
  <c r="E16" i="101"/>
  <c r="E17" i="101"/>
  <c r="E18" i="101"/>
  <c r="E19" i="101"/>
  <c r="E20" i="101"/>
  <c r="E21" i="101"/>
  <c r="E22" i="101"/>
  <c r="E23" i="101"/>
  <c r="E24" i="101"/>
  <c r="E25" i="101"/>
  <c r="E26" i="101"/>
  <c r="E27" i="101"/>
  <c r="E28" i="101"/>
  <c r="E29" i="101"/>
  <c r="E30" i="101"/>
  <c r="E31" i="101"/>
  <c r="E32" i="101"/>
  <c r="E6" i="100"/>
  <c r="E7" i="100"/>
  <c r="E8" i="100"/>
  <c r="E9" i="100"/>
  <c r="E10" i="100"/>
  <c r="E11" i="100"/>
  <c r="E12" i="100"/>
  <c r="E13" i="100"/>
  <c r="E14" i="100"/>
  <c r="E15" i="100"/>
  <c r="E16" i="100"/>
  <c r="E17" i="100"/>
  <c r="E18" i="100"/>
  <c r="E19" i="100"/>
  <c r="E20" i="100"/>
  <c r="E21" i="100"/>
  <c r="E22" i="100"/>
  <c r="E23" i="100"/>
  <c r="E24" i="100"/>
  <c r="E25" i="100"/>
  <c r="E26" i="100"/>
  <c r="E27" i="100"/>
  <c r="E28" i="100"/>
  <c r="E29" i="100"/>
  <c r="E30" i="100"/>
  <c r="E31" i="100"/>
  <c r="E32" i="100"/>
  <c r="E6" i="99"/>
  <c r="E7" i="99"/>
  <c r="E8" i="99"/>
  <c r="E9" i="99"/>
  <c r="E10" i="99"/>
  <c r="E11" i="99"/>
  <c r="E12" i="99"/>
  <c r="E13" i="99"/>
  <c r="E14" i="99"/>
  <c r="E15" i="99"/>
  <c r="E16" i="99"/>
  <c r="E17" i="99"/>
  <c r="E18" i="99"/>
  <c r="E19" i="99"/>
  <c r="E20" i="99"/>
  <c r="E21" i="99"/>
  <c r="E22" i="99"/>
  <c r="E23" i="99"/>
  <c r="E24" i="99"/>
  <c r="E25" i="99"/>
  <c r="E26" i="99"/>
  <c r="E27" i="99"/>
  <c r="E28" i="99"/>
  <c r="E29" i="99"/>
  <c r="E30" i="99"/>
  <c r="E31" i="99"/>
  <c r="E32" i="99"/>
  <c r="E6" i="98"/>
  <c r="E7" i="98"/>
  <c r="E8" i="98"/>
  <c r="E9" i="98"/>
  <c r="E10" i="98"/>
  <c r="E11" i="98"/>
  <c r="E12" i="98"/>
  <c r="E13" i="98"/>
  <c r="E14" i="98"/>
  <c r="E15" i="98"/>
  <c r="E16" i="98"/>
  <c r="E17" i="98"/>
  <c r="E18" i="98"/>
  <c r="E19" i="98"/>
  <c r="E20" i="98"/>
  <c r="E21" i="98"/>
  <c r="E22" i="98"/>
  <c r="E23" i="98"/>
  <c r="E24" i="98"/>
  <c r="E25" i="98"/>
  <c r="E26" i="98"/>
  <c r="E27" i="98"/>
  <c r="E28" i="98"/>
  <c r="E29" i="98"/>
  <c r="E30" i="98"/>
  <c r="E31" i="98"/>
  <c r="E32" i="98"/>
  <c r="E6" i="97"/>
  <c r="E7" i="97"/>
  <c r="E8" i="97"/>
  <c r="E9" i="97"/>
  <c r="E10" i="97"/>
  <c r="E11" i="97"/>
  <c r="E12" i="97"/>
  <c r="E13" i="97"/>
  <c r="E14" i="97"/>
  <c r="E15" i="97"/>
  <c r="E16" i="97"/>
  <c r="E17" i="97"/>
  <c r="E18" i="97"/>
  <c r="E19" i="97"/>
  <c r="E20" i="97"/>
  <c r="E21" i="97"/>
  <c r="E22" i="97"/>
  <c r="E23" i="97"/>
  <c r="E24" i="97"/>
  <c r="E25" i="97"/>
  <c r="E26" i="97"/>
  <c r="E27" i="97"/>
  <c r="E28" i="97"/>
  <c r="E29" i="97"/>
  <c r="E30" i="97"/>
  <c r="E31" i="97"/>
  <c r="E32" i="97"/>
  <c r="E6" i="94"/>
  <c r="E7" i="94"/>
  <c r="E8" i="94"/>
  <c r="E9" i="94"/>
  <c r="E10" i="94"/>
  <c r="E11" i="94"/>
  <c r="E12" i="94"/>
  <c r="E13" i="94"/>
  <c r="E14" i="94"/>
  <c r="E15" i="94"/>
  <c r="E16" i="94"/>
  <c r="E17" i="94"/>
  <c r="E18" i="94"/>
  <c r="E19" i="94"/>
  <c r="E20" i="94"/>
  <c r="E21" i="94"/>
  <c r="E22" i="94"/>
  <c r="E23" i="94"/>
  <c r="E24" i="94"/>
  <c r="E25" i="94"/>
  <c r="E26" i="94"/>
  <c r="E27" i="94"/>
  <c r="E28" i="94"/>
  <c r="E29" i="94"/>
  <c r="E30" i="94"/>
  <c r="E31" i="94"/>
  <c r="E32" i="94"/>
  <c r="E6" i="93"/>
  <c r="E7" i="93"/>
  <c r="E8" i="93"/>
  <c r="E9" i="93"/>
  <c r="E10" i="93"/>
  <c r="E11" i="93"/>
  <c r="E12" i="93"/>
  <c r="E13" i="93"/>
  <c r="E14" i="93"/>
  <c r="E15" i="93"/>
  <c r="E16" i="93"/>
  <c r="E17" i="93"/>
  <c r="E18" i="93"/>
  <c r="E19" i="93"/>
  <c r="E20" i="93"/>
  <c r="E21" i="93"/>
  <c r="E22" i="93"/>
  <c r="E23" i="93"/>
  <c r="E24" i="93"/>
  <c r="E25" i="93"/>
  <c r="E26" i="93"/>
  <c r="E27" i="93"/>
  <c r="E28" i="93"/>
  <c r="E29" i="93"/>
  <c r="E30" i="93"/>
  <c r="E31" i="93"/>
  <c r="E32" i="93"/>
  <c r="E6" i="92"/>
  <c r="E7" i="92"/>
  <c r="E8" i="92"/>
  <c r="E9" i="92"/>
  <c r="E10" i="92"/>
  <c r="E11" i="92"/>
  <c r="E12" i="92"/>
  <c r="E13" i="92"/>
  <c r="E14" i="92"/>
  <c r="E15" i="92"/>
  <c r="E16" i="92"/>
  <c r="E17" i="92"/>
  <c r="E18" i="92"/>
  <c r="E19" i="92"/>
  <c r="E20" i="92"/>
  <c r="E21" i="92"/>
  <c r="E22" i="92"/>
  <c r="E23" i="92"/>
  <c r="E24" i="92"/>
  <c r="E25" i="92"/>
  <c r="E26" i="92"/>
  <c r="E27" i="92"/>
  <c r="E28" i="92"/>
  <c r="E29" i="92"/>
  <c r="E30" i="92"/>
  <c r="E31" i="92"/>
  <c r="E32" i="92"/>
  <c r="E6" i="91"/>
  <c r="E7" i="91"/>
  <c r="E8" i="91"/>
  <c r="E9" i="91"/>
  <c r="E10" i="91"/>
  <c r="E11" i="91"/>
  <c r="E12" i="91"/>
  <c r="E13" i="91"/>
  <c r="E14" i="91"/>
  <c r="E15" i="91"/>
  <c r="E16" i="91"/>
  <c r="E17" i="91"/>
  <c r="E18" i="91"/>
  <c r="E19" i="91"/>
  <c r="E20" i="91"/>
  <c r="E21" i="91"/>
  <c r="E22" i="91"/>
  <c r="E23" i="91"/>
  <c r="E24" i="91"/>
  <c r="E25" i="91"/>
  <c r="E26" i="91"/>
  <c r="E27" i="91"/>
  <c r="E28" i="91"/>
  <c r="E29" i="91"/>
  <c r="E30" i="91"/>
  <c r="E31" i="91"/>
  <c r="E32" i="91"/>
  <c r="E6" i="90"/>
  <c r="E36" i="90" s="1"/>
  <c r="E39" i="90" s="1"/>
  <c r="E7" i="90"/>
  <c r="E8" i="90"/>
  <c r="E9" i="90"/>
  <c r="E10" i="90"/>
  <c r="E11" i="90"/>
  <c r="E12" i="90"/>
  <c r="E13" i="90"/>
  <c r="E14" i="90"/>
  <c r="E15" i="90"/>
  <c r="E16" i="90"/>
  <c r="E17" i="90"/>
  <c r="E18" i="90"/>
  <c r="E19" i="90"/>
  <c r="E20" i="90"/>
  <c r="E21" i="90"/>
  <c r="E22" i="90"/>
  <c r="E23" i="90"/>
  <c r="E24" i="90"/>
  <c r="E25" i="90"/>
  <c r="E26" i="90"/>
  <c r="E27" i="90"/>
  <c r="E28" i="90"/>
  <c r="E29" i="90"/>
  <c r="E30" i="90"/>
  <c r="E31" i="90"/>
  <c r="E32" i="90"/>
  <c r="E6" i="89"/>
  <c r="E7" i="89"/>
  <c r="E8" i="89"/>
  <c r="E9" i="89"/>
  <c r="E10" i="89"/>
  <c r="E11" i="89"/>
  <c r="E12" i="89"/>
  <c r="E13" i="89"/>
  <c r="E14" i="89"/>
  <c r="E15" i="89"/>
  <c r="E16" i="89"/>
  <c r="E17" i="89"/>
  <c r="E18" i="89"/>
  <c r="E19" i="89"/>
  <c r="E20" i="89"/>
  <c r="E21" i="89"/>
  <c r="E22" i="89"/>
  <c r="E23" i="89"/>
  <c r="E24" i="89"/>
  <c r="E25" i="89"/>
  <c r="E26" i="89"/>
  <c r="E27" i="89"/>
  <c r="E28" i="89"/>
  <c r="E29" i="89"/>
  <c r="E30" i="89"/>
  <c r="E31" i="89"/>
  <c r="E32" i="89"/>
  <c r="E6" i="88"/>
  <c r="E7" i="88"/>
  <c r="E8" i="88"/>
  <c r="E9" i="88"/>
  <c r="E10" i="88"/>
  <c r="E11" i="88"/>
  <c r="E12" i="88"/>
  <c r="E13" i="88"/>
  <c r="E14" i="88"/>
  <c r="E15" i="88"/>
  <c r="E16" i="88"/>
  <c r="E17" i="88"/>
  <c r="E18" i="88"/>
  <c r="E19" i="88"/>
  <c r="E20" i="88"/>
  <c r="E21" i="88"/>
  <c r="E22" i="88"/>
  <c r="E23" i="88"/>
  <c r="E24" i="88"/>
  <c r="E25" i="88"/>
  <c r="E26" i="88"/>
  <c r="E27" i="88"/>
  <c r="E28" i="88"/>
  <c r="E29" i="88"/>
  <c r="E30" i="88"/>
  <c r="E31" i="88"/>
  <c r="E32" i="88"/>
  <c r="E6" i="87"/>
  <c r="E7" i="87"/>
  <c r="E8" i="87"/>
  <c r="E9" i="87"/>
  <c r="E10" i="87"/>
  <c r="E11" i="87"/>
  <c r="E12" i="87"/>
  <c r="E13" i="87"/>
  <c r="E14" i="87"/>
  <c r="E15" i="87"/>
  <c r="E16" i="87"/>
  <c r="E17" i="87"/>
  <c r="E18" i="87"/>
  <c r="E19" i="87"/>
  <c r="E20" i="87"/>
  <c r="E21" i="87"/>
  <c r="E22" i="87"/>
  <c r="E23" i="87"/>
  <c r="E24" i="87"/>
  <c r="E25" i="87"/>
  <c r="E26" i="87"/>
  <c r="E27" i="87"/>
  <c r="E28" i="87"/>
  <c r="E29" i="87"/>
  <c r="E30" i="87"/>
  <c r="E31" i="87"/>
  <c r="E32" i="87"/>
  <c r="E6" i="86"/>
  <c r="E7" i="86"/>
  <c r="E8" i="86"/>
  <c r="E9" i="86"/>
  <c r="E10" i="86"/>
  <c r="E11" i="86"/>
  <c r="E12" i="86"/>
  <c r="E13" i="86"/>
  <c r="E14" i="86"/>
  <c r="E15" i="86"/>
  <c r="E16" i="86"/>
  <c r="E17" i="86"/>
  <c r="E18" i="86"/>
  <c r="E19" i="86"/>
  <c r="E20" i="86"/>
  <c r="E21" i="86"/>
  <c r="E22" i="86"/>
  <c r="E23" i="86"/>
  <c r="E24" i="86"/>
  <c r="E25" i="86"/>
  <c r="E26" i="86"/>
  <c r="E27" i="86"/>
  <c r="E28" i="86"/>
  <c r="E29" i="86"/>
  <c r="E30" i="86"/>
  <c r="E31" i="86"/>
  <c r="E32" i="86"/>
  <c r="E6" i="85"/>
  <c r="E7" i="85"/>
  <c r="E8" i="85"/>
  <c r="E9" i="85"/>
  <c r="E10" i="85"/>
  <c r="E11" i="85"/>
  <c r="E12" i="85"/>
  <c r="E13" i="85"/>
  <c r="E14" i="85"/>
  <c r="E15" i="85"/>
  <c r="E16" i="85"/>
  <c r="E17" i="85"/>
  <c r="E18" i="85"/>
  <c r="E19" i="85"/>
  <c r="E20" i="85"/>
  <c r="E21" i="85"/>
  <c r="E22" i="85"/>
  <c r="E23" i="85"/>
  <c r="E24" i="85"/>
  <c r="E25" i="85"/>
  <c r="E26" i="85"/>
  <c r="E27" i="85"/>
  <c r="E28" i="85"/>
  <c r="E29" i="85"/>
  <c r="E30" i="85"/>
  <c r="E31" i="85"/>
  <c r="E32" i="85"/>
  <c r="E6" i="84"/>
  <c r="E7" i="84"/>
  <c r="E8" i="84"/>
  <c r="E9" i="84"/>
  <c r="E10" i="84"/>
  <c r="E11" i="84"/>
  <c r="E12" i="84"/>
  <c r="E13" i="84"/>
  <c r="E14" i="84"/>
  <c r="E15" i="84"/>
  <c r="E16" i="84"/>
  <c r="E17" i="84"/>
  <c r="E18" i="84"/>
  <c r="E19" i="84"/>
  <c r="E20" i="84"/>
  <c r="E21" i="84"/>
  <c r="E22" i="84"/>
  <c r="E23" i="84"/>
  <c r="E24" i="84"/>
  <c r="E25" i="84"/>
  <c r="E26" i="84"/>
  <c r="E27" i="84"/>
  <c r="E28" i="84"/>
  <c r="E29" i="84"/>
  <c r="E30" i="84"/>
  <c r="E31" i="84"/>
  <c r="E32" i="84"/>
  <c r="E6" i="83"/>
  <c r="E7" i="83"/>
  <c r="E8" i="83"/>
  <c r="E9" i="83"/>
  <c r="E10" i="83"/>
  <c r="E11" i="83"/>
  <c r="E12" i="83"/>
  <c r="E13" i="83"/>
  <c r="E14" i="83"/>
  <c r="E15" i="83"/>
  <c r="E16" i="83"/>
  <c r="E17" i="83"/>
  <c r="E18" i="83"/>
  <c r="E19" i="83"/>
  <c r="E20" i="83"/>
  <c r="E21" i="83"/>
  <c r="E22" i="83"/>
  <c r="E23" i="83"/>
  <c r="E24" i="83"/>
  <c r="E25" i="83"/>
  <c r="E26" i="83"/>
  <c r="E27" i="83"/>
  <c r="E28" i="83"/>
  <c r="E29" i="83"/>
  <c r="E30" i="83"/>
  <c r="E31" i="83"/>
  <c r="E32" i="83"/>
  <c r="E6" i="82"/>
  <c r="E7" i="82"/>
  <c r="E8" i="82"/>
  <c r="E9" i="82"/>
  <c r="E10" i="82"/>
  <c r="E11" i="82"/>
  <c r="E12" i="82"/>
  <c r="E13" i="82"/>
  <c r="E14" i="82"/>
  <c r="E15" i="82"/>
  <c r="E16" i="82"/>
  <c r="E17" i="82"/>
  <c r="E18" i="82"/>
  <c r="E19" i="82"/>
  <c r="E20" i="82"/>
  <c r="E21" i="82"/>
  <c r="E22" i="82"/>
  <c r="E23" i="82"/>
  <c r="E24" i="82"/>
  <c r="E25" i="82"/>
  <c r="E26" i="82"/>
  <c r="E27" i="82"/>
  <c r="E28" i="82"/>
  <c r="E29" i="82"/>
  <c r="E30" i="82"/>
  <c r="E31" i="82"/>
  <c r="E32" i="82"/>
  <c r="E6" i="81"/>
  <c r="E7" i="81"/>
  <c r="E8" i="81"/>
  <c r="E9" i="81"/>
  <c r="E10" i="81"/>
  <c r="E11" i="81"/>
  <c r="E12" i="81"/>
  <c r="E13" i="81"/>
  <c r="E14" i="81"/>
  <c r="E15" i="81"/>
  <c r="E16" i="81"/>
  <c r="E17" i="81"/>
  <c r="E18" i="81"/>
  <c r="E19" i="81"/>
  <c r="E20" i="81"/>
  <c r="E21" i="81"/>
  <c r="E22" i="81"/>
  <c r="E23" i="81"/>
  <c r="E24" i="81"/>
  <c r="E25" i="81"/>
  <c r="E26" i="81"/>
  <c r="E27" i="81"/>
  <c r="E28" i="81"/>
  <c r="E29" i="81"/>
  <c r="E30" i="81"/>
  <c r="E31" i="81"/>
  <c r="E32" i="81"/>
  <c r="E6" i="78"/>
  <c r="E7" i="78"/>
  <c r="E8" i="78"/>
  <c r="E9" i="78"/>
  <c r="E10" i="78"/>
  <c r="E11" i="78"/>
  <c r="E12" i="78"/>
  <c r="E13" i="78"/>
  <c r="E14" i="78"/>
  <c r="E15" i="78"/>
  <c r="E16" i="78"/>
  <c r="E17" i="78"/>
  <c r="E18" i="78"/>
  <c r="E19" i="78"/>
  <c r="E20" i="78"/>
  <c r="E21" i="78"/>
  <c r="E22" i="78"/>
  <c r="E23" i="78"/>
  <c r="E24" i="78"/>
  <c r="E25" i="78"/>
  <c r="E26" i="78"/>
  <c r="E27" i="78"/>
  <c r="E28" i="78"/>
  <c r="E29" i="78"/>
  <c r="E30" i="78"/>
  <c r="E31" i="78"/>
  <c r="E32" i="78"/>
  <c r="E6" i="77"/>
  <c r="E7" i="77"/>
  <c r="E8" i="77"/>
  <c r="E9" i="77"/>
  <c r="E10" i="77"/>
  <c r="E11" i="77"/>
  <c r="E12" i="77"/>
  <c r="E13" i="77"/>
  <c r="E14" i="77"/>
  <c r="E36" i="77" s="1"/>
  <c r="E39" i="77" s="1"/>
  <c r="E15" i="77"/>
  <c r="E16" i="77"/>
  <c r="E17" i="77"/>
  <c r="E18" i="77"/>
  <c r="E19" i="77"/>
  <c r="E20" i="77"/>
  <c r="E21" i="77"/>
  <c r="E22" i="77"/>
  <c r="E23" i="77"/>
  <c r="E24" i="77"/>
  <c r="E25" i="77"/>
  <c r="E26" i="77"/>
  <c r="E27" i="77"/>
  <c r="E28" i="77"/>
  <c r="E29" i="77"/>
  <c r="E30" i="77"/>
  <c r="E31" i="77"/>
  <c r="E32" i="77"/>
  <c r="E6" i="76"/>
  <c r="E7" i="76"/>
  <c r="E8" i="76"/>
  <c r="E9" i="76"/>
  <c r="E10" i="76"/>
  <c r="E11" i="76"/>
  <c r="E12" i="76"/>
  <c r="E13" i="76"/>
  <c r="E14" i="76"/>
  <c r="E15" i="76"/>
  <c r="E16" i="76"/>
  <c r="E17" i="76"/>
  <c r="E18" i="76"/>
  <c r="E19" i="76"/>
  <c r="E20" i="76"/>
  <c r="E21" i="76"/>
  <c r="E22" i="76"/>
  <c r="E23" i="76"/>
  <c r="E24" i="76"/>
  <c r="E25" i="76"/>
  <c r="E26" i="76"/>
  <c r="E27" i="76"/>
  <c r="E28" i="76"/>
  <c r="E29" i="76"/>
  <c r="E30" i="76"/>
  <c r="E31" i="76"/>
  <c r="E32" i="76"/>
  <c r="E6" i="75"/>
  <c r="E7" i="75"/>
  <c r="E8" i="75"/>
  <c r="E9" i="75"/>
  <c r="E10" i="75"/>
  <c r="E11" i="75"/>
  <c r="E12" i="75"/>
  <c r="E13" i="75"/>
  <c r="E14" i="75"/>
  <c r="E15" i="75"/>
  <c r="E16" i="75"/>
  <c r="E17" i="75"/>
  <c r="E18" i="75"/>
  <c r="E19" i="75"/>
  <c r="E20" i="75"/>
  <c r="E21" i="75"/>
  <c r="E22" i="75"/>
  <c r="E23" i="75"/>
  <c r="E24" i="75"/>
  <c r="E25" i="75"/>
  <c r="E26" i="75"/>
  <c r="E27" i="75"/>
  <c r="E28" i="75"/>
  <c r="E29" i="75"/>
  <c r="E30" i="75"/>
  <c r="E31" i="75"/>
  <c r="E32" i="75"/>
  <c r="E6" i="74"/>
  <c r="E36" i="74" s="1"/>
  <c r="E39" i="74" s="1"/>
  <c r="E7" i="74"/>
  <c r="E8" i="74"/>
  <c r="E9" i="74"/>
  <c r="E10" i="74"/>
  <c r="E11" i="74"/>
  <c r="E12" i="74"/>
  <c r="E13" i="74"/>
  <c r="E14" i="74"/>
  <c r="E15" i="74"/>
  <c r="E16" i="74"/>
  <c r="E17" i="74"/>
  <c r="E18" i="74"/>
  <c r="E19" i="74"/>
  <c r="E20" i="74"/>
  <c r="E21" i="74"/>
  <c r="E22" i="74"/>
  <c r="E23" i="74"/>
  <c r="E24" i="74"/>
  <c r="E25" i="74"/>
  <c r="E26" i="74"/>
  <c r="E27" i="74"/>
  <c r="E28" i="74"/>
  <c r="E29" i="74"/>
  <c r="E30" i="74"/>
  <c r="E31" i="74"/>
  <c r="E32" i="74"/>
  <c r="E6" i="73"/>
  <c r="E7" i="73"/>
  <c r="E8" i="73"/>
  <c r="E9" i="73"/>
  <c r="E10" i="73"/>
  <c r="E11" i="73"/>
  <c r="E12" i="73"/>
  <c r="E13" i="73"/>
  <c r="E14" i="73"/>
  <c r="E15" i="73"/>
  <c r="E16" i="73"/>
  <c r="E17" i="73"/>
  <c r="E18" i="73"/>
  <c r="E19" i="73"/>
  <c r="E20" i="73"/>
  <c r="E21" i="73"/>
  <c r="E22" i="73"/>
  <c r="E23" i="73"/>
  <c r="E24" i="73"/>
  <c r="E25" i="73"/>
  <c r="E26" i="73"/>
  <c r="E27" i="73"/>
  <c r="E28" i="73"/>
  <c r="E29" i="73"/>
  <c r="E30" i="73"/>
  <c r="E31" i="73"/>
  <c r="E32" i="73"/>
  <c r="E6" i="71"/>
  <c r="E7" i="71"/>
  <c r="E8" i="71"/>
  <c r="E9" i="71"/>
  <c r="E10" i="71"/>
  <c r="E11" i="71"/>
  <c r="E12" i="71"/>
  <c r="E13" i="71"/>
  <c r="E14" i="71"/>
  <c r="E15" i="71"/>
  <c r="E16" i="71"/>
  <c r="E17" i="71"/>
  <c r="E18" i="71"/>
  <c r="E19" i="71"/>
  <c r="E20" i="71"/>
  <c r="E21" i="71"/>
  <c r="E22" i="71"/>
  <c r="E23" i="71"/>
  <c r="E24" i="71"/>
  <c r="E25" i="71"/>
  <c r="E26" i="71"/>
  <c r="E27" i="71"/>
  <c r="E28" i="71"/>
  <c r="E29" i="71"/>
  <c r="E30" i="71"/>
  <c r="E31" i="71"/>
  <c r="E32" i="71"/>
  <c r="E6" i="68"/>
  <c r="E7" i="68"/>
  <c r="E8" i="68"/>
  <c r="E9" i="68"/>
  <c r="E10" i="68"/>
  <c r="E11" i="68"/>
  <c r="E12" i="68"/>
  <c r="E13" i="68"/>
  <c r="E14" i="68"/>
  <c r="E15" i="68"/>
  <c r="E16" i="68"/>
  <c r="E17" i="68"/>
  <c r="E18" i="68"/>
  <c r="E19" i="68"/>
  <c r="E20" i="68"/>
  <c r="E21" i="68"/>
  <c r="E22" i="68"/>
  <c r="E23" i="68"/>
  <c r="E24" i="68"/>
  <c r="E25" i="68"/>
  <c r="E26" i="68"/>
  <c r="E27" i="68"/>
  <c r="E28" i="68"/>
  <c r="E29" i="68"/>
  <c r="E30" i="68"/>
  <c r="E31" i="68"/>
  <c r="E32" i="68"/>
  <c r="E6" i="67"/>
  <c r="E7" i="67"/>
  <c r="E8" i="67"/>
  <c r="E9" i="67"/>
  <c r="E10" i="67"/>
  <c r="E11" i="67"/>
  <c r="E12" i="67"/>
  <c r="E13" i="67"/>
  <c r="E14" i="67"/>
  <c r="E15" i="67"/>
  <c r="E16" i="67"/>
  <c r="E17" i="67"/>
  <c r="E18" i="67"/>
  <c r="E19" i="67"/>
  <c r="E20" i="67"/>
  <c r="E21" i="67"/>
  <c r="E22" i="67"/>
  <c r="E23" i="67"/>
  <c r="E24" i="67"/>
  <c r="E25" i="67"/>
  <c r="E26" i="67"/>
  <c r="E27" i="67"/>
  <c r="E28" i="67"/>
  <c r="E29" i="67"/>
  <c r="E30" i="67"/>
  <c r="E31" i="67"/>
  <c r="E32" i="67"/>
  <c r="E6" i="66"/>
  <c r="E7" i="66"/>
  <c r="E8" i="66"/>
  <c r="E9" i="66"/>
  <c r="E10" i="66"/>
  <c r="E11" i="66"/>
  <c r="E12" i="66"/>
  <c r="E13" i="66"/>
  <c r="E14" i="66"/>
  <c r="E15" i="66"/>
  <c r="E16" i="66"/>
  <c r="E17" i="66"/>
  <c r="E18" i="66"/>
  <c r="E19" i="66"/>
  <c r="E20" i="66"/>
  <c r="E21" i="66"/>
  <c r="E22" i="66"/>
  <c r="E23" i="66"/>
  <c r="E24" i="66"/>
  <c r="E25" i="66"/>
  <c r="E26" i="66"/>
  <c r="E27" i="66"/>
  <c r="E28" i="66"/>
  <c r="E29" i="66"/>
  <c r="E30" i="66"/>
  <c r="E31" i="66"/>
  <c r="E32" i="66"/>
  <c r="E6" i="65"/>
  <c r="E7" i="65"/>
  <c r="E8" i="65"/>
  <c r="E9" i="65"/>
  <c r="E10" i="65"/>
  <c r="E11" i="65"/>
  <c r="E12" i="65"/>
  <c r="E13" i="65"/>
  <c r="E14" i="65"/>
  <c r="E15" i="65"/>
  <c r="E16" i="65"/>
  <c r="E17" i="65"/>
  <c r="E18" i="65"/>
  <c r="E19" i="65"/>
  <c r="E20" i="65"/>
  <c r="E21" i="65"/>
  <c r="E22" i="65"/>
  <c r="E23" i="65"/>
  <c r="E24" i="65"/>
  <c r="E25" i="65"/>
  <c r="E26" i="65"/>
  <c r="E27" i="65"/>
  <c r="E28" i="65"/>
  <c r="E29" i="65"/>
  <c r="E30" i="65"/>
  <c r="E31" i="65"/>
  <c r="E32" i="65"/>
  <c r="E6" i="64"/>
  <c r="E7" i="64"/>
  <c r="E8" i="64"/>
  <c r="E9" i="64"/>
  <c r="E10" i="64"/>
  <c r="E11" i="64"/>
  <c r="E12" i="64"/>
  <c r="E13" i="64"/>
  <c r="E14" i="64"/>
  <c r="E15" i="64"/>
  <c r="E16" i="64"/>
  <c r="E17" i="64"/>
  <c r="E18" i="64"/>
  <c r="E19" i="64"/>
  <c r="E20" i="64"/>
  <c r="E21" i="64"/>
  <c r="E22" i="64"/>
  <c r="E23" i="64"/>
  <c r="E24" i="64"/>
  <c r="E25" i="64"/>
  <c r="E26" i="64"/>
  <c r="E27" i="64"/>
  <c r="E28" i="64"/>
  <c r="E29" i="64"/>
  <c r="E30" i="64"/>
  <c r="E31" i="64"/>
  <c r="E32" i="64"/>
  <c r="E6" i="63"/>
  <c r="E7" i="63"/>
  <c r="E8" i="63"/>
  <c r="E9" i="63"/>
  <c r="E10" i="63"/>
  <c r="E11" i="63"/>
  <c r="E12" i="63"/>
  <c r="E13" i="63"/>
  <c r="E14" i="63"/>
  <c r="E15" i="63"/>
  <c r="E16" i="63"/>
  <c r="E17" i="63"/>
  <c r="E18" i="63"/>
  <c r="E19" i="63"/>
  <c r="E20" i="63"/>
  <c r="E21" i="63"/>
  <c r="E22" i="63"/>
  <c r="E23" i="63"/>
  <c r="E24" i="63"/>
  <c r="E25" i="63"/>
  <c r="E26" i="63"/>
  <c r="E27" i="63"/>
  <c r="E28" i="63"/>
  <c r="E29" i="63"/>
  <c r="E30" i="63"/>
  <c r="E31" i="63"/>
  <c r="E32" i="63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6" i="106" l="1"/>
  <c r="E39" i="106" s="1"/>
  <c r="E36" i="100"/>
  <c r="E39" i="100" s="1"/>
  <c r="E36" i="118"/>
  <c r="E39" i="118" s="1"/>
  <c r="E36" i="83"/>
  <c r="E39" i="83" s="1"/>
  <c r="E36" i="82"/>
  <c r="E39" i="82" s="1"/>
  <c r="E36" i="92"/>
  <c r="E39" i="92" s="1"/>
  <c r="E36" i="98"/>
  <c r="E39" i="98" s="1"/>
  <c r="E36" i="108"/>
  <c r="E39" i="108" s="1"/>
  <c r="E36" i="66"/>
  <c r="E39" i="66" s="1"/>
  <c r="E36" i="71"/>
  <c r="E39" i="71" s="1"/>
  <c r="E36" i="103"/>
  <c r="E39" i="103" s="1"/>
  <c r="E36" i="85"/>
  <c r="E39" i="85" s="1"/>
  <c r="E36" i="64"/>
  <c r="E39" i="64" s="1"/>
  <c r="E36" i="86"/>
  <c r="E39" i="86" s="1"/>
  <c r="E36" i="73"/>
  <c r="E39" i="73" s="1"/>
  <c r="E36" i="102"/>
  <c r="E39" i="102" s="1"/>
  <c r="E36" i="105"/>
  <c r="E39" i="105" s="1"/>
  <c r="E36" i="99"/>
  <c r="E39" i="99" s="1"/>
  <c r="E36" i="63"/>
  <c r="E39" i="63" s="1"/>
  <c r="E36" i="117"/>
  <c r="E39" i="117" s="1"/>
  <c r="E36" i="76"/>
  <c r="E39" i="76" s="1"/>
  <c r="E36" i="115"/>
  <c r="E39" i="115" s="1"/>
  <c r="E36" i="107"/>
  <c r="E39" i="107" s="1"/>
  <c r="E36" i="89"/>
  <c r="E39" i="89" s="1"/>
  <c r="E36" i="88"/>
  <c r="E39" i="88" s="1"/>
  <c r="E36" i="87"/>
  <c r="E39" i="87" s="1"/>
  <c r="E36" i="104"/>
  <c r="E39" i="104" s="1"/>
  <c r="E36" i="78"/>
  <c r="E39" i="78" s="1"/>
  <c r="E36" i="101"/>
  <c r="E39" i="101" s="1"/>
  <c r="E36" i="75"/>
  <c r="E39" i="75" s="1"/>
  <c r="E36" i="91"/>
  <c r="E39" i="91" s="1"/>
  <c r="E36" i="94"/>
  <c r="E39" i="94" s="1"/>
  <c r="E36" i="113"/>
  <c r="E39" i="113" s="1"/>
  <c r="E36" i="116"/>
  <c r="E39" i="116" s="1"/>
  <c r="E36" i="65"/>
  <c r="E39" i="65" s="1"/>
  <c r="E36" i="67"/>
  <c r="E39" i="67" s="1"/>
  <c r="E36" i="68"/>
  <c r="E39" i="68" s="1"/>
  <c r="E36" i="81"/>
  <c r="E39" i="81" s="1"/>
  <c r="E36" i="84"/>
  <c r="E39" i="84" s="1"/>
  <c r="E36" i="93"/>
  <c r="E39" i="93" s="1"/>
  <c r="E36" i="114"/>
  <c r="E39" i="114" s="1"/>
  <c r="E36" i="119"/>
  <c r="E39" i="119" s="1"/>
  <c r="E36" i="62"/>
  <c r="E39" i="62" s="1"/>
  <c r="E36" i="97"/>
  <c r="E39" i="97" s="1"/>
  <c r="E36" i="109"/>
  <c r="E39" i="109" s="1"/>
  <c r="E36" i="111"/>
  <c r="E39" i="111" s="1"/>
  <c r="E36" i="61"/>
  <c r="E39" i="61" l="1"/>
  <c r="E32" i="59" l="1"/>
  <c r="E31" i="59"/>
  <c r="E30" i="59"/>
  <c r="E29" i="59"/>
  <c r="E28" i="59"/>
  <c r="E27" i="59"/>
  <c r="E26" i="59"/>
  <c r="E25" i="59"/>
  <c r="E24" i="59"/>
  <c r="E23" i="59"/>
  <c r="E22" i="59"/>
  <c r="E21" i="59"/>
  <c r="E20" i="59"/>
  <c r="E19" i="59"/>
  <c r="E18" i="59"/>
  <c r="E17" i="59"/>
  <c r="E16" i="59"/>
  <c r="E15" i="59"/>
  <c r="E14" i="59"/>
  <c r="E13" i="59"/>
  <c r="E12" i="59"/>
  <c r="E11" i="59"/>
  <c r="E10" i="59"/>
  <c r="E9" i="59"/>
  <c r="E8" i="59"/>
  <c r="E7" i="59"/>
  <c r="E6" i="59"/>
  <c r="E36" i="59" l="1"/>
  <c r="E39" i="59" s="1"/>
  <c r="E39" i="1" l="1"/>
  <c r="E39" i="7"/>
  <c r="E39" i="14"/>
  <c r="E39" i="16"/>
  <c r="E39" i="17"/>
  <c r="E39" i="18"/>
  <c r="E39" i="19"/>
  <c r="E39" i="25"/>
  <c r="E39" i="28"/>
  <c r="E39" i="34"/>
  <c r="E39" i="37"/>
  <c r="E39" i="40"/>
  <c r="E39" i="41"/>
  <c r="E39" i="44"/>
  <c r="E39" i="47"/>
  <c r="E39" i="51"/>
  <c r="E39" i="53"/>
  <c r="E39" i="55"/>
  <c r="E39" i="4"/>
  <c r="E36" i="1"/>
  <c r="E36" i="7"/>
  <c r="E36" i="14"/>
  <c r="E36" i="16"/>
  <c r="E36" i="17"/>
  <c r="E36" i="18"/>
  <c r="E36" i="19"/>
  <c r="E36" i="25"/>
  <c r="E36" i="28"/>
  <c r="E36" i="34"/>
  <c r="E36" i="37"/>
  <c r="E36" i="40"/>
  <c r="E36" i="41"/>
  <c r="E36" i="44"/>
  <c r="E36" i="47"/>
  <c r="E36" i="51"/>
  <c r="E36" i="53"/>
  <c r="E36" i="55"/>
  <c r="E36" i="4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2" i="58" s="1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23" i="40"/>
  <c r="E24" i="40"/>
  <c r="E25" i="40"/>
  <c r="E26" i="40"/>
  <c r="E27" i="40"/>
  <c r="E28" i="40"/>
  <c r="E29" i="40"/>
  <c r="E30" i="40"/>
  <c r="E31" i="40"/>
  <c r="E32" i="40"/>
  <c r="E7" i="41"/>
  <c r="E8" i="41"/>
  <c r="E9" i="41"/>
  <c r="E10" i="41"/>
  <c r="E11" i="41"/>
  <c r="E12" i="41"/>
  <c r="E13" i="41"/>
  <c r="E14" i="41"/>
  <c r="E15" i="41"/>
  <c r="E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7" i="45"/>
  <c r="E8" i="45"/>
  <c r="E9" i="45"/>
  <c r="E10" i="45"/>
  <c r="E11" i="45"/>
  <c r="E12" i="45"/>
  <c r="E13" i="45"/>
  <c r="E14" i="45"/>
  <c r="E15" i="45"/>
  <c r="E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7" i="46"/>
  <c r="E8" i="46"/>
  <c r="E9" i="46"/>
  <c r="E10" i="46"/>
  <c r="E11" i="46"/>
  <c r="E12" i="46"/>
  <c r="E13" i="46"/>
  <c r="E14" i="46"/>
  <c r="E15" i="46"/>
  <c r="E16" i="46"/>
  <c r="E17" i="46"/>
  <c r="E18" i="46"/>
  <c r="E19" i="46"/>
  <c r="E20" i="46"/>
  <c r="E21" i="46"/>
  <c r="E22" i="46"/>
  <c r="E23" i="46"/>
  <c r="E24" i="46"/>
  <c r="E25" i="46"/>
  <c r="E26" i="46"/>
  <c r="E27" i="46"/>
  <c r="E28" i="46"/>
  <c r="E29" i="46"/>
  <c r="E30" i="46"/>
  <c r="E31" i="46"/>
  <c r="E32" i="46"/>
  <c r="E7" i="47"/>
  <c r="E8" i="47"/>
  <c r="E9" i="47"/>
  <c r="E10" i="47"/>
  <c r="E11" i="47"/>
  <c r="E12" i="47"/>
  <c r="E13" i="47"/>
  <c r="E14" i="47"/>
  <c r="E15" i="47"/>
  <c r="E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7" i="50"/>
  <c r="E8" i="50"/>
  <c r="E9" i="50"/>
  <c r="E10" i="50"/>
  <c r="E11" i="50"/>
  <c r="E12" i="50"/>
  <c r="E13" i="50"/>
  <c r="E14" i="50"/>
  <c r="E15" i="50"/>
  <c r="E16" i="50"/>
  <c r="E17" i="50"/>
  <c r="E18" i="50"/>
  <c r="E19" i="50"/>
  <c r="E20" i="50"/>
  <c r="E21" i="50"/>
  <c r="E22" i="50"/>
  <c r="E23" i="50"/>
  <c r="E24" i="50"/>
  <c r="E25" i="50"/>
  <c r="E26" i="50"/>
  <c r="E27" i="50"/>
  <c r="E28" i="50"/>
  <c r="E29" i="50"/>
  <c r="E30" i="50"/>
  <c r="E31" i="50"/>
  <c r="E32" i="50"/>
  <c r="E7" i="51"/>
  <c r="E8" i="51"/>
  <c r="E9" i="51"/>
  <c r="E10" i="51"/>
  <c r="E11" i="51"/>
  <c r="E12" i="51"/>
  <c r="E13" i="51"/>
  <c r="E14" i="51"/>
  <c r="E15" i="51"/>
  <c r="E16" i="51"/>
  <c r="E17" i="51"/>
  <c r="E18" i="51"/>
  <c r="E19" i="51"/>
  <c r="E20" i="51"/>
  <c r="E21" i="51"/>
  <c r="E22" i="51"/>
  <c r="E23" i="51"/>
  <c r="E24" i="51"/>
  <c r="E25" i="51"/>
  <c r="E26" i="51"/>
  <c r="E27" i="51"/>
  <c r="E28" i="51"/>
  <c r="E29" i="51"/>
  <c r="E30" i="51"/>
  <c r="E31" i="51"/>
  <c r="E32" i="51"/>
  <c r="E7" i="52"/>
  <c r="E8" i="52"/>
  <c r="E9" i="52"/>
  <c r="E10" i="52"/>
  <c r="E11" i="52"/>
  <c r="E12" i="52"/>
  <c r="E13" i="52"/>
  <c r="E14" i="52"/>
  <c r="E15" i="52"/>
  <c r="E16" i="52"/>
  <c r="E17" i="52"/>
  <c r="E18" i="52"/>
  <c r="E19" i="52"/>
  <c r="E20" i="52"/>
  <c r="E21" i="52"/>
  <c r="E22" i="52"/>
  <c r="E23" i="52"/>
  <c r="E24" i="52"/>
  <c r="E25" i="52"/>
  <c r="E26" i="52"/>
  <c r="E27" i="52"/>
  <c r="E28" i="52"/>
  <c r="E29" i="52"/>
  <c r="E30" i="52"/>
  <c r="E31" i="52"/>
  <c r="E32" i="52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20" i="53"/>
  <c r="E21" i="53"/>
  <c r="E22" i="53"/>
  <c r="E23" i="53"/>
  <c r="E24" i="53"/>
  <c r="E25" i="53"/>
  <c r="E26" i="53"/>
  <c r="E27" i="53"/>
  <c r="E28" i="53"/>
  <c r="E29" i="53"/>
  <c r="E30" i="53"/>
  <c r="E31" i="53"/>
  <c r="E32" i="53"/>
  <c r="E7" i="54"/>
  <c r="E8" i="54"/>
  <c r="E9" i="54"/>
  <c r="E10" i="54"/>
  <c r="E11" i="54"/>
  <c r="E12" i="54"/>
  <c r="E13" i="54"/>
  <c r="E14" i="54"/>
  <c r="E15" i="54"/>
  <c r="E16" i="54"/>
  <c r="E17" i="54"/>
  <c r="E18" i="54"/>
  <c r="E19" i="54"/>
  <c r="E20" i="54"/>
  <c r="E21" i="54"/>
  <c r="E22" i="54"/>
  <c r="E23" i="54"/>
  <c r="E24" i="54"/>
  <c r="E25" i="54"/>
  <c r="E26" i="54"/>
  <c r="E27" i="54"/>
  <c r="E28" i="54"/>
  <c r="E29" i="54"/>
  <c r="E30" i="54"/>
  <c r="E31" i="54"/>
  <c r="E32" i="54"/>
  <c r="E7" i="55"/>
  <c r="E8" i="55"/>
  <c r="E9" i="55"/>
  <c r="E10" i="55"/>
  <c r="E11" i="55"/>
  <c r="E12" i="55"/>
  <c r="E13" i="55"/>
  <c r="E14" i="55"/>
  <c r="E15" i="55"/>
  <c r="E16" i="55"/>
  <c r="E17" i="55"/>
  <c r="E18" i="55"/>
  <c r="E19" i="55"/>
  <c r="E20" i="55"/>
  <c r="E21" i="55"/>
  <c r="E22" i="55"/>
  <c r="E23" i="55"/>
  <c r="E24" i="55"/>
  <c r="E25" i="55"/>
  <c r="E26" i="55"/>
  <c r="E27" i="55"/>
  <c r="E28" i="55"/>
  <c r="E29" i="55"/>
  <c r="E30" i="55"/>
  <c r="E31" i="55"/>
  <c r="E32" i="55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6" i="1"/>
  <c r="E6" i="3"/>
  <c r="E6" i="5"/>
  <c r="E6" i="6"/>
  <c r="E6" i="7"/>
  <c r="E6" i="14"/>
  <c r="E6" i="16"/>
  <c r="E6" i="17"/>
  <c r="E6" i="18"/>
  <c r="E6" i="19"/>
  <c r="E6" i="20"/>
  <c r="E6" i="21"/>
  <c r="E6" i="22"/>
  <c r="E6" i="24"/>
  <c r="E36" i="24" s="1"/>
  <c r="E39" i="24" s="1"/>
  <c r="E6" i="25"/>
  <c r="E6" i="26"/>
  <c r="E6" i="28"/>
  <c r="E6" i="30"/>
  <c r="E6" i="32"/>
  <c r="E6" i="33"/>
  <c r="E6" i="34"/>
  <c r="E6" i="37"/>
  <c r="E6" i="40"/>
  <c r="E6" i="41"/>
  <c r="E6" i="44"/>
  <c r="E6" i="45"/>
  <c r="E6" i="46"/>
  <c r="E6" i="47"/>
  <c r="E6" i="50"/>
  <c r="E6" i="51"/>
  <c r="E6" i="52"/>
  <c r="E6" i="53"/>
  <c r="E6" i="54"/>
  <c r="E6" i="55"/>
  <c r="E6" i="4"/>
  <c r="E14" i="58" l="1"/>
  <c r="E15" i="58"/>
  <c r="E10" i="58"/>
  <c r="E17" i="58"/>
  <c r="E36" i="50"/>
  <c r="E39" i="50" s="1"/>
  <c r="E36" i="33"/>
  <c r="E39" i="33" s="1"/>
  <c r="E36" i="32"/>
  <c r="E39" i="32" s="1"/>
  <c r="E36" i="45"/>
  <c r="E39" i="45" s="1"/>
  <c r="E36" i="26"/>
  <c r="E39" i="26" s="1"/>
  <c r="E36" i="6"/>
  <c r="E39" i="6" s="1"/>
  <c r="E36" i="5"/>
  <c r="E39" i="5" s="1"/>
  <c r="E36" i="22"/>
  <c r="E39" i="22" s="1"/>
  <c r="E36" i="3"/>
  <c r="E36" i="21"/>
  <c r="E39" i="21" s="1"/>
  <c r="E36" i="20"/>
  <c r="E39" i="20" s="1"/>
  <c r="E36" i="54"/>
  <c r="E39" i="54" s="1"/>
  <c r="E36" i="46"/>
  <c r="E39" i="46" s="1"/>
  <c r="E36" i="52"/>
  <c r="E39" i="52" s="1"/>
  <c r="E36" i="30"/>
  <c r="E39" i="30" s="1"/>
  <c r="E39" i="3" l="1"/>
  <c r="E41" i="58" l="1"/>
</calcChain>
</file>

<file path=xl/sharedStrings.xml><?xml version="1.0" encoding="utf-8"?>
<sst xmlns="http://schemas.openxmlformats.org/spreadsheetml/2006/main" count="4244" uniqueCount="222">
  <si>
    <t>Strachan Exploration, Inc.  Financial Assurance Warranty Calculation</t>
  </si>
  <si>
    <t xml:space="preserve">Greasewood North #               </t>
  </si>
  <si>
    <t>Reclamation Task and Quantity</t>
  </si>
  <si>
    <t>Unit cost</t>
  </si>
  <si>
    <t># of units</t>
  </si>
  <si>
    <t>Item totals</t>
  </si>
  <si>
    <t>Equipment Removal- Tanks, flow lines, valves, etc</t>
  </si>
  <si>
    <t>Completed with Plugging and Abandonment</t>
  </si>
  <si>
    <t>Tank Berms</t>
  </si>
  <si>
    <t>Berms removed with Plugging and Abandonment</t>
  </si>
  <si>
    <t>Pits</t>
  </si>
  <si>
    <t>Pit reclamation</t>
  </si>
  <si>
    <t>Road Reclamation (Using Road Grader) Total linear feet</t>
  </si>
  <si>
    <t xml:space="preserve"> $300/Hour to re-grade and rip road (300 feet/hr or $1.00/linear foot)</t>
  </si>
  <si>
    <t>Rip and Re-Grade Site (not including roads)  Acres Total</t>
  </si>
  <si>
    <t>Road Grader $300.00/hour @ 1/2 acre/hour=$600/ac</t>
  </si>
  <si>
    <t xml:space="preserve">Topsoil Replacement </t>
  </si>
  <si>
    <t>Import and re-spread topsoil @ 4 inches deep over 1.0 acres</t>
  </si>
  <si>
    <t>27 loads (20yds/load) @ $600/load=$16,200.00/Acre</t>
  </si>
  <si>
    <t>Topsoil Preparation for Seedbed</t>
  </si>
  <si>
    <t>Spread Cow Manure as Soil Amendment (20 Tons/Acre@ $50 acre)</t>
  </si>
  <si>
    <t>Disc to incorporate on 1 acres</t>
  </si>
  <si>
    <t>Drag Harrow to firm up seed bed on 1 acres</t>
  </si>
  <si>
    <t>Seeding (minimum of 1 acre which includes road)</t>
  </si>
  <si>
    <t>Seed Cost $10.00/lb @ 14 lbs/acre</t>
  </si>
  <si>
    <t>Seeding with Grass Drill</t>
  </si>
  <si>
    <t xml:space="preserve">Mulch and Crimp Straw @ 2 tons/acre  </t>
  </si>
  <si>
    <t>%25 Failure rate replacement seeding</t>
  </si>
  <si>
    <r>
      <t>Site Soil Testing-</t>
    </r>
    <r>
      <rPr>
        <sz val="11"/>
        <color theme="1"/>
        <rFont val="Calibri"/>
        <family val="2"/>
        <scheme val="minor"/>
      </rPr>
      <t xml:space="preserve"> 6 samples @ $414.00/sample</t>
    </r>
  </si>
  <si>
    <r>
      <t>PID Testing  (</t>
    </r>
    <r>
      <rPr>
        <sz val="11"/>
        <color theme="1"/>
        <rFont val="Calibri"/>
        <family val="2"/>
        <scheme val="minor"/>
      </rPr>
      <t xml:space="preserve">$.50/ft for lines) </t>
    </r>
  </si>
  <si>
    <t>($150.00 each for tank and/or pad)</t>
  </si>
  <si>
    <r>
      <t>Straw Wattles</t>
    </r>
    <r>
      <rPr>
        <sz val="11"/>
        <color theme="1"/>
        <rFont val="Calibri"/>
        <family val="2"/>
        <scheme val="minor"/>
      </rPr>
      <t xml:space="preserve"> ($2.00/linear foot installed) </t>
    </r>
  </si>
  <si>
    <t>or $416/ac based on 208 feet along lowest side)</t>
  </si>
  <si>
    <t xml:space="preserve">Stormwater Inspection, Weed Spraying, Mowing </t>
  </si>
  <si>
    <t>Total Direct Costs</t>
  </si>
  <si>
    <t>Mobilization/Demobilization</t>
  </si>
  <si>
    <t>Total Financial Warranty</t>
  </si>
  <si>
    <t xml:space="preserve">Notes: </t>
  </si>
  <si>
    <t>Initial Area of Disturbance:</t>
  </si>
  <si>
    <t>Remaining Area of Disturbance:</t>
  </si>
  <si>
    <t>Wells on Location:</t>
  </si>
  <si>
    <t>Soil Type:</t>
  </si>
  <si>
    <t>Salt Kill Considerations:</t>
  </si>
  <si>
    <t>High Priority Habitat:</t>
  </si>
  <si>
    <t>Rangeland or Cropland:</t>
  </si>
  <si>
    <t xml:space="preserve">BABB #14-14          </t>
  </si>
  <si>
    <t>Includes Facility ID 332405</t>
  </si>
  <si>
    <t>Equipment Removal not completed during Plugging and Abandonment</t>
  </si>
  <si>
    <t>Tank removal @ $1,500.00/Tank</t>
  </si>
  <si>
    <t>Liner Removal</t>
  </si>
  <si>
    <t>Backfilling- Bobcat S86 Skid Steer Loader-$125.00/hr</t>
  </si>
  <si>
    <t>Misc</t>
  </si>
  <si>
    <t>Bobcat S86-$125.00/hour @ 1/2 acre/hour=$250/ac</t>
  </si>
  <si>
    <r>
      <rPr>
        <b/>
        <sz val="11"/>
        <color rgb="FF000000"/>
        <rFont val="Calibri"/>
        <family val="2"/>
        <scheme val="minor"/>
      </rPr>
      <t>Topsoil Replacement -</t>
    </r>
    <r>
      <rPr>
        <sz val="11"/>
        <color rgb="FF000000"/>
        <rFont val="Calibri"/>
        <family val="2"/>
        <scheme val="minor"/>
      </rPr>
      <t>Import and re-spread topsoil @ 4 inches deep</t>
    </r>
  </si>
  <si>
    <t>Grading cost =$250/ac</t>
  </si>
  <si>
    <t>Topsoil Preparation (minimum of 1 acre)</t>
  </si>
  <si>
    <t>Disc to incorporate on 1 acres ($50.00/Acre)</t>
  </si>
  <si>
    <t>Drag Harrow to firm up seed bed on 1 acres ($50.00/Acre)</t>
  </si>
  <si>
    <t>Seed Cost $14.00/lb @ 15 lbs/acre ($210/Acre)</t>
  </si>
  <si>
    <t>Seeding with Grass Drill $232.00/Acre</t>
  </si>
  <si>
    <t>Mulch and Crimp Straw @ 2 tons/acre  $1058/Acre</t>
  </si>
  <si>
    <t>%25 Failure rate replacement seeding $110/Acre (no additional mulch)</t>
  </si>
  <si>
    <r>
      <rPr>
        <b/>
        <sz val="11"/>
        <color rgb="FF000000"/>
        <rFont val="Calibri"/>
        <family val="2"/>
        <scheme val="minor"/>
      </rPr>
      <t>Site Soil Testing-</t>
    </r>
    <r>
      <rPr>
        <sz val="11"/>
        <color rgb="FF000000"/>
        <rFont val="Calibri"/>
        <family val="2"/>
        <scheme val="minor"/>
      </rPr>
      <t xml:space="preserve"> $414.00/sample</t>
    </r>
  </si>
  <si>
    <t>Road Length (ft):</t>
  </si>
  <si>
    <t>Initial Area of Disturbance (ac):</t>
  </si>
  <si>
    <t>Remaining Area of Disturbance (ac):</t>
  </si>
  <si>
    <t>Ascelion Sandy Loam</t>
  </si>
  <si>
    <t>No</t>
  </si>
  <si>
    <t>Pronghorn SWR</t>
  </si>
  <si>
    <t>Range</t>
  </si>
  <si>
    <t>BABB #14-14 Tank Battery</t>
  </si>
  <si>
    <t>Backfilling- D-6 Dozer @ $200/hr</t>
  </si>
  <si>
    <t>Grading cost =$600/ac</t>
  </si>
  <si>
    <t>n/a</t>
  </si>
  <si>
    <t xml:space="preserve">BANEY-STATE #16-2           </t>
  </si>
  <si>
    <t>Includes Facility ID 433737</t>
  </si>
  <si>
    <t>Ascalion Fine sandy Loam</t>
  </si>
  <si>
    <t>Crop</t>
  </si>
  <si>
    <t>BANEY STATE 16-3</t>
  </si>
  <si>
    <t>Weld Loam</t>
  </si>
  <si>
    <t>BANEY STATE 16-5</t>
  </si>
  <si>
    <t xml:space="preserve">BEHRING #23-7           </t>
  </si>
  <si>
    <t>Includes Facility ID 274753</t>
  </si>
  <si>
    <t>BEHRING 23-7 # Pit</t>
  </si>
  <si>
    <t xml:space="preserve">CHALK #31-13          </t>
  </si>
  <si>
    <t>Olney Fine Sandy Loam</t>
  </si>
  <si>
    <t>CHALK #31-13 PIT</t>
  </si>
  <si>
    <t>BOURNE #1 (with Tank)</t>
  </si>
  <si>
    <r>
      <t xml:space="preserve">Equipment Removal </t>
    </r>
    <r>
      <rPr>
        <sz val="11"/>
        <color rgb="FF000000"/>
        <rFont val="Calibri"/>
        <family val="2"/>
        <scheme val="minor"/>
      </rPr>
      <t>(not completed with Plugging and Abandonment)</t>
    </r>
  </si>
  <si>
    <t>564</t>
  </si>
  <si>
    <t>Rocky Ford Clay Loam</t>
  </si>
  <si>
    <t>MDeerSWR</t>
  </si>
  <si>
    <t>BAILEY #1-26</t>
  </si>
  <si>
    <t>Baca Clay Loam</t>
  </si>
  <si>
    <t xml:space="preserve">CLYDE GAS PLANT #               </t>
  </si>
  <si>
    <t>Surrounded by City Road on one side and cultivated field on other sides.</t>
  </si>
  <si>
    <t>N/A</t>
  </si>
  <si>
    <t>Colby silt loam</t>
  </si>
  <si>
    <t xml:space="preserve">HOFFMAN, EARL #1              </t>
  </si>
  <si>
    <t>Harvey Loam</t>
  </si>
  <si>
    <t xml:space="preserve">HUMPHREY #2A             </t>
  </si>
  <si>
    <t>Baca Silt Loam</t>
  </si>
  <si>
    <t xml:space="preserve">HUMPHREY-WOLLERT #2              </t>
  </si>
  <si>
    <t xml:space="preserve">LAS ANIMAS GATHERING SYSTEM #               </t>
  </si>
  <si>
    <t>Stoneham Loam</t>
  </si>
  <si>
    <t xml:space="preserve">ROWE  A #1              </t>
  </si>
  <si>
    <t xml:space="preserve">SNIFF #D-1            </t>
  </si>
  <si>
    <t>Tivoli Dune</t>
  </si>
  <si>
    <t xml:space="preserve">STATE G #1  OOS        </t>
  </si>
  <si>
    <t>STATE #1-14</t>
  </si>
  <si>
    <t>Wiley Silt Loam</t>
  </si>
  <si>
    <t>STATE #2-14</t>
  </si>
  <si>
    <t>Colby Silt Loam</t>
  </si>
  <si>
    <t xml:space="preserve">WAGON TRAIL GATHERING SYSTEM #               </t>
  </si>
  <si>
    <t xml:space="preserve">There is a plant with a 225HHP compressor and separation equipment </t>
  </si>
  <si>
    <t xml:space="preserve">WOLLERT #1              </t>
  </si>
  <si>
    <r>
      <rPr>
        <b/>
        <sz val="12"/>
        <color rgb="FFFF0000"/>
        <rFont val="Calibri"/>
        <family val="2"/>
        <scheme val="minor"/>
      </rPr>
      <t xml:space="preserve">WOLLERT D #1      </t>
    </r>
    <r>
      <rPr>
        <b/>
        <sz val="12"/>
        <color indexed="8"/>
        <rFont val="Calibri"/>
        <family val="2"/>
        <scheme val="minor"/>
      </rPr>
      <t xml:space="preserve">  OOS      </t>
    </r>
  </si>
  <si>
    <t>Wiley Loam</t>
  </si>
  <si>
    <t xml:space="preserve">FRAZEE #2-6            </t>
  </si>
  <si>
    <t xml:space="preserve">FRAZEE-BOLYARD #1-35           </t>
  </si>
  <si>
    <t>Kim Harvey Stoneham Loam</t>
  </si>
  <si>
    <t xml:space="preserve">FRAZEE-BOLYARD #2-35-SWD       </t>
  </si>
  <si>
    <t>Kim Stoneham Larimer Loam</t>
  </si>
  <si>
    <t xml:space="preserve">FRAZEE-BOLYARD 2-35 #               </t>
  </si>
  <si>
    <t xml:space="preserve">LAS ANIMAS #1-1            </t>
  </si>
  <si>
    <t xml:space="preserve">McCLAVE GAS COMPRESSOR STATION #               </t>
  </si>
  <si>
    <t>Tanks</t>
  </si>
  <si>
    <t>Tank removal @ $1,500.00/ /Tank; Crane @ $400/hr; Roustabout @ $300/hr; Haul Trucks @ $150/hr</t>
  </si>
  <si>
    <t>Other equipment</t>
  </si>
  <si>
    <t>$300/Hour to re-grade and rip road (300 feet/hr or $1.00/linear foot)</t>
  </si>
  <si>
    <t>1000HHP compressor, separation Equipment, 2 Storage tanks, Dehy, Combustor, 2 buildings , pipe storage</t>
  </si>
  <si>
    <t xml:space="preserve">MORSE A #1              </t>
  </si>
  <si>
    <t>Ft Collins Sandy Loam</t>
  </si>
  <si>
    <r>
      <t xml:space="preserve">STATE #1              </t>
    </r>
    <r>
      <rPr>
        <b/>
        <sz val="12"/>
        <color rgb="FFFF0000"/>
        <rFont val="Calibri"/>
        <family val="2"/>
        <scheme val="minor"/>
      </rPr>
      <t xml:space="preserve">State 1 is plugged and in the reclamation phase.  </t>
    </r>
  </si>
  <si>
    <t>TEMPLE C #1</t>
  </si>
  <si>
    <t xml:space="preserve">Wellhead is in a cultivated field, 10’x10’, and the standard financial warranty cost estimate does not accurately reflect the costs associated with reclaiming this site.  </t>
  </si>
  <si>
    <t xml:space="preserve">STATE OF COLORADO #1-28           </t>
  </si>
  <si>
    <t>Kim- Harvey Stoneham Loam</t>
  </si>
  <si>
    <t xml:space="preserve">STATE-PYLES #1              </t>
  </si>
  <si>
    <t>STAVELY #1</t>
  </si>
  <si>
    <t xml:space="preserve">STAVELY #1-26           </t>
  </si>
  <si>
    <t>Baca Loam</t>
  </si>
  <si>
    <t xml:space="preserve">HOFFMAN #2-31           </t>
  </si>
  <si>
    <t xml:space="preserve">STATE #3-8            </t>
  </si>
  <si>
    <t>Las Animas Soils</t>
  </si>
  <si>
    <t>AqNSCW</t>
  </si>
  <si>
    <t xml:space="preserve">STATE #4-8            </t>
  </si>
  <si>
    <t>Pultney Loam</t>
  </si>
  <si>
    <t>HUMPHREY #1A</t>
  </si>
  <si>
    <t>Olney Sandy Loam</t>
  </si>
  <si>
    <t>SPARTAN #1</t>
  </si>
  <si>
    <t>Manvel and Minnequa Loam</t>
  </si>
  <si>
    <t xml:space="preserve">WEIMER #1-K24-21-48     </t>
  </si>
  <si>
    <r>
      <t xml:space="preserve">Topsoil Replacement </t>
    </r>
    <r>
      <rPr>
        <sz val="11"/>
        <color rgb="FF000000"/>
        <rFont val="Calibri"/>
        <family val="2"/>
        <scheme val="minor"/>
      </rPr>
      <t>-Import and re-spread topsoil @ 4 inches deep</t>
    </r>
  </si>
  <si>
    <r>
      <t>Site Soil Testing</t>
    </r>
    <r>
      <rPr>
        <sz val="11"/>
        <color rgb="FF000000"/>
        <rFont val="Calibri"/>
        <family val="2"/>
        <scheme val="minor"/>
      </rPr>
      <t>- $414.00/sample</t>
    </r>
  </si>
  <si>
    <r>
      <t xml:space="preserve">PID Testing </t>
    </r>
    <r>
      <rPr>
        <sz val="11"/>
        <color theme="1"/>
        <rFont val="Calibri"/>
        <family val="2"/>
        <scheme val="minor"/>
      </rPr>
      <t xml:space="preserve"> ($.50/ft for lines) </t>
    </r>
  </si>
  <si>
    <t xml:space="preserve">WEINMAN #1-27           </t>
  </si>
  <si>
    <t>Baca Wiley Complex</t>
  </si>
  <si>
    <t xml:space="preserve">WOOLFOLK-STATE A #1              </t>
  </si>
  <si>
    <t>WOOLFOLK STATE #2-32</t>
  </si>
  <si>
    <t>Topsoil Replacement -Import and re-spread topsoil @ 4 inches deep</t>
  </si>
  <si>
    <r>
      <t xml:space="preserve">Site Soil Testing- </t>
    </r>
    <r>
      <rPr>
        <sz val="11"/>
        <color rgb="FF000000"/>
        <rFont val="Calibri"/>
        <family val="2"/>
        <scheme val="minor"/>
      </rPr>
      <t>$414.00/sample</t>
    </r>
  </si>
  <si>
    <t xml:space="preserve">PID Testing  ($.50/ft for lines) </t>
  </si>
  <si>
    <t xml:space="preserve">Straw Wattles ($2.00/linear foot installed) </t>
  </si>
  <si>
    <t>SEMMENS #1A</t>
  </si>
  <si>
    <t>Site Soil Testing- $414.00/sample</t>
  </si>
  <si>
    <t>SEMMENS #2</t>
  </si>
  <si>
    <t>ERRAMUSPE STATE #2-34</t>
  </si>
  <si>
    <r>
      <t xml:space="preserve">Straw Wattles </t>
    </r>
    <r>
      <rPr>
        <sz val="11"/>
        <color theme="1"/>
        <rFont val="Calibri"/>
        <family val="2"/>
        <scheme val="minor"/>
      </rPr>
      <t xml:space="preserve">($2.00/linear foot installed) </t>
    </r>
  </si>
  <si>
    <t>GRUENLOH #2</t>
  </si>
  <si>
    <r>
      <t xml:space="preserve">PID Testing  </t>
    </r>
    <r>
      <rPr>
        <sz val="11"/>
        <color theme="1"/>
        <rFont val="Calibri"/>
        <family val="2"/>
        <scheme val="minor"/>
      </rPr>
      <t xml:space="preserve">($.50/ft for lines) </t>
    </r>
  </si>
  <si>
    <t xml:space="preserve">GREEN #1-1 Pit </t>
  </si>
  <si>
    <t>Equipment Removal (not completed during Plugging and Abandonment)</t>
  </si>
  <si>
    <t>Tank removal @ $1,5000.00/Tank</t>
  </si>
  <si>
    <t xml:space="preserve">Green #1-1            </t>
  </si>
  <si>
    <t xml:space="preserve">GREEN #1-10           </t>
  </si>
  <si>
    <t>Green #1-7 Facility / #1-10 Tank</t>
  </si>
  <si>
    <t xml:space="preserve">GREEN #1-7 FACILITY   </t>
  </si>
  <si>
    <t xml:space="preserve">HILL 31-15-8 #               </t>
  </si>
  <si>
    <t xml:space="preserve">HILL-67N60W #6NENE          </t>
  </si>
  <si>
    <t xml:space="preserve">HILL-68N60W #31NESE         </t>
  </si>
  <si>
    <t xml:space="preserve">HILL-68N60W #31SESW         </t>
  </si>
  <si>
    <t xml:space="preserve">HILL-68N60W #31SWSE         </t>
  </si>
  <si>
    <t xml:space="preserve">HOFFMAN #34-1           </t>
  </si>
  <si>
    <t>Platner Loam</t>
  </si>
  <si>
    <t xml:space="preserve">HOFFMAN #34-10          </t>
  </si>
  <si>
    <t>HOFFMAN 34-10 Tank (Pit #1 &amp; 2)</t>
  </si>
  <si>
    <t xml:space="preserve">HOFFMAN-68N60W #34NENE         </t>
  </si>
  <si>
    <t>Equipment Removal- Tanks, flow lines, valves, berms, etc</t>
  </si>
  <si>
    <t>Included with Site</t>
  </si>
  <si>
    <t xml:space="preserve">HOFFMAN-68N60W #34NWSE         </t>
  </si>
  <si>
    <t xml:space="preserve">KETTL #23-3           </t>
  </si>
  <si>
    <t xml:space="preserve">KETTL-66N61W #23NENW         </t>
  </si>
  <si>
    <t xml:space="preserve">OMB GAS GATHERING SYSTEM #               </t>
  </si>
  <si>
    <t>Flowlines from Babb #14-4</t>
  </si>
  <si>
    <t>Ascalon Sandy Loam</t>
  </si>
  <si>
    <t>Pronghorn Winter Range</t>
  </si>
  <si>
    <t xml:space="preserve">PAUL #6-7            </t>
  </si>
  <si>
    <t xml:space="preserve">PAUL 6-7 #               </t>
  </si>
  <si>
    <t>Renehill shingle complex</t>
  </si>
  <si>
    <t xml:space="preserve">PAUL-67N59W #6NWSE          </t>
  </si>
  <si>
    <t xml:space="preserve">ROTH-67N59W #7NESW          </t>
  </si>
  <si>
    <t xml:space="preserve">SHOWERS-67N60W #5NWNW          </t>
  </si>
  <si>
    <t xml:space="preserve">SHOWERS-68N60W #32SWNW         </t>
  </si>
  <si>
    <t xml:space="preserve">SOS-67N59W #4NWNW          </t>
  </si>
  <si>
    <t xml:space="preserve">STATE #36-16          </t>
  </si>
  <si>
    <t>Nunn Loam</t>
  </si>
  <si>
    <t xml:space="preserve">STATE 36-16 # Pit      </t>
  </si>
  <si>
    <t>Tank removal @ $1,5000/Tank</t>
  </si>
  <si>
    <t xml:space="preserve">STATE-68N60W #36SESE         </t>
  </si>
  <si>
    <t xml:space="preserve">WICKSTROM #6-12           </t>
  </si>
  <si>
    <t xml:space="preserve">Wickstrom #6-4            </t>
  </si>
  <si>
    <t xml:space="preserve">-- </t>
  </si>
  <si>
    <t xml:space="preserve">WICKSTROM #6-5            </t>
  </si>
  <si>
    <t>Totals</t>
  </si>
  <si>
    <t>Item Totals</t>
  </si>
  <si>
    <t>Average</t>
  </si>
  <si>
    <t xml:space="preserve">WICKSTROM 6-4  6-5 #      </t>
  </si>
  <si>
    <t>STAVELY #1-26 Tank</t>
  </si>
  <si>
    <t>Total Financial Warranty Minus Gas Gathering Systems Covered Under 703</t>
  </si>
  <si>
    <t>Number of Wells</t>
  </si>
  <si>
    <t>New Average Per Well 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</si>
</sst>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Aptos"/>
      <family val="2"/>
    </font>
    <font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2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 wrapText="1"/>
    </xf>
    <xf numFmtId="44" fontId="0" fillId="0" borderId="0" xfId="1" applyFont="1"/>
    <xf numFmtId="0" fontId="9" fillId="0" borderId="0" xfId="0" applyFont="1"/>
    <xf numFmtId="44" fontId="1" fillId="2" borderId="0" xfId="1" applyFont="1" applyFill="1"/>
    <xf numFmtId="44" fontId="9" fillId="2" borderId="0" xfId="1" applyFont="1" applyFill="1"/>
    <xf numFmtId="0" fontId="4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10" fillId="0" borderId="0" xfId="0" applyFont="1"/>
    <xf numFmtId="0" fontId="11" fillId="0" borderId="0" xfId="0" applyFont="1"/>
    <xf numFmtId="8" fontId="0" fillId="0" borderId="0" xfId="0" applyNumberFormat="1"/>
    <xf numFmtId="6" fontId="0" fillId="0" borderId="0" xfId="0" applyNumberFormat="1"/>
    <xf numFmtId="0" fontId="1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 wrapText="1"/>
    </xf>
    <xf numFmtId="0" fontId="7" fillId="2" borderId="0" xfId="0" applyFont="1" applyFill="1" applyAlignment="1">
      <alignment horizontal="right" vertical="center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4" fillId="2" borderId="0" xfId="0" applyFont="1" applyFill="1" applyAlignment="1">
      <alignment horizontal="right" wrapText="1"/>
    </xf>
    <xf numFmtId="0" fontId="0" fillId="2" borderId="0" xfId="0" applyFill="1" applyAlignment="1">
      <alignment horizontal="right" wrapText="1"/>
    </xf>
    <xf numFmtId="0" fontId="7" fillId="2" borderId="0" xfId="0" applyFont="1" applyFill="1" applyAlignment="1">
      <alignment horizontal="right" wrapText="1"/>
    </xf>
    <xf numFmtId="0" fontId="1" fillId="2" borderId="0" xfId="0" applyFont="1" applyFill="1" applyAlignment="1">
      <alignment horizontal="right" wrapText="1"/>
    </xf>
    <xf numFmtId="0" fontId="0" fillId="0" borderId="0" xfId="0" applyAlignment="1">
      <alignment wrapText="1"/>
    </xf>
    <xf numFmtId="8" fontId="12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center"/>
    </xf>
    <xf numFmtId="44" fontId="1" fillId="2" borderId="0" xfId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 wrapText="1"/>
    </xf>
    <xf numFmtId="3" fontId="0" fillId="0" borderId="0" xfId="0" applyNumberFormat="1"/>
    <xf numFmtId="8" fontId="12" fillId="0" borderId="0" xfId="0" applyNumberFormat="1" applyFont="1"/>
    <xf numFmtId="6" fontId="12" fillId="0" borderId="0" xfId="0" applyNumberFormat="1" applyFont="1"/>
    <xf numFmtId="49" fontId="0" fillId="0" borderId="0" xfId="0" applyNumberFormat="1" applyAlignment="1">
      <alignment horizontal="right" wrapText="1"/>
    </xf>
    <xf numFmtId="44" fontId="0" fillId="0" borderId="0" xfId="0" applyNumberFormat="1"/>
    <xf numFmtId="0" fontId="11" fillId="0" borderId="0" xfId="0" applyFont="1" applyAlignment="1">
      <alignment horizontal="right" wrapText="1"/>
    </xf>
    <xf numFmtId="3" fontId="0" fillId="0" borderId="0" xfId="0" applyNumberFormat="1" applyAlignment="1">
      <alignment horizontal="right" wrapText="1"/>
    </xf>
    <xf numFmtId="0" fontId="2" fillId="2" borderId="0" xfId="0" applyFont="1" applyFill="1" applyAlignment="1">
      <alignment horizontal="right" wrapText="1"/>
    </xf>
    <xf numFmtId="164" fontId="0" fillId="0" borderId="0" xfId="0" applyNumberFormat="1" applyAlignment="1">
      <alignment horizontal="center"/>
    </xf>
    <xf numFmtId="0" fontId="13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164" fontId="0" fillId="2" borderId="0" xfId="0" applyNumberFormat="1" applyFill="1" applyAlignment="1">
      <alignment horizontal="center"/>
    </xf>
    <xf numFmtId="0" fontId="9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horizontal="right" wrapText="1"/>
    </xf>
    <xf numFmtId="0" fontId="15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8" fillId="0" borderId="0" xfId="0" applyFont="1" applyAlignment="1">
      <alignment horizontal="right" wrapText="1"/>
    </xf>
    <xf numFmtId="0" fontId="19" fillId="2" borderId="0" xfId="0" applyFont="1" applyFill="1"/>
    <xf numFmtId="0" fontId="1" fillId="0" borderId="0" xfId="0" applyFont="1" applyAlignment="1">
      <alignment horizontal="center" wrapText="1"/>
    </xf>
    <xf numFmtId="3" fontId="0" fillId="0" borderId="0" xfId="0" applyNumberFormat="1" applyAlignment="1">
      <alignment horizontal="center"/>
    </xf>
    <xf numFmtId="0" fontId="2" fillId="0" borderId="0" xfId="0" applyFont="1" applyAlignment="1">
      <alignment horizontal="right"/>
    </xf>
    <xf numFmtId="44" fontId="0" fillId="0" borderId="0" xfId="1" applyFont="1" applyAlignment="1">
      <alignment wrapText="1"/>
    </xf>
    <xf numFmtId="0" fontId="20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right"/>
    </xf>
    <xf numFmtId="0" fontId="16" fillId="2" borderId="0" xfId="0" applyFont="1" applyFill="1"/>
    <xf numFmtId="44" fontId="0" fillId="0" borderId="0" xfId="1" applyFont="1" applyAlignment="1">
      <alignment horizontal="right"/>
    </xf>
    <xf numFmtId="44" fontId="0" fillId="0" borderId="0" xfId="1" applyFont="1" applyAlignment="1">
      <alignment horizontal="center"/>
    </xf>
    <xf numFmtId="0" fontId="22" fillId="2" borderId="0" xfId="0" applyFont="1" applyFill="1"/>
    <xf numFmtId="0" fontId="21" fillId="2" borderId="0" xfId="0" applyFont="1" applyFill="1" applyAlignment="1">
      <alignment horizontal="right" wrapText="1"/>
    </xf>
    <xf numFmtId="0" fontId="21" fillId="2" borderId="0" xfId="0" applyFont="1" applyFill="1" applyAlignment="1">
      <alignment horizontal="center"/>
    </xf>
    <xf numFmtId="0" fontId="21" fillId="2" borderId="0" xfId="0" applyFont="1" applyFill="1"/>
    <xf numFmtId="44" fontId="23" fillId="2" borderId="0" xfId="1" applyFont="1" applyFill="1"/>
    <xf numFmtId="1" fontId="23" fillId="2" borderId="0" xfId="1" applyNumberFormat="1" applyFont="1" applyFill="1"/>
    <xf numFmtId="44" fontId="23" fillId="2" borderId="0" xfId="1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theme" Target="theme/theme1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styles" Target="styles.xml"/><Relationship Id="rId95" Type="http://schemas.openxmlformats.org/officeDocument/2006/relationships/customXml" Target="../customXml/item3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5"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zoomScale="87" zoomScaleNormal="87" workbookViewId="0">
      <selection activeCell="L27" sqref="L27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45</v>
      </c>
    </row>
    <row r="3" spans="1:5">
      <c r="A3" t="s">
        <v>46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E7" s="11">
        <f t="shared" ref="E7:E32" si="0">SUM(C7*D7)</f>
        <v>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E10" s="11">
        <f t="shared" si="0"/>
        <v>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/>
      <c r="E12" s="11">
        <f t="shared" si="0"/>
        <v>0</v>
      </c>
    </row>
    <row r="13" spans="1:5">
      <c r="A13" t="s">
        <v>13</v>
      </c>
      <c r="C13" s="73">
        <v>1</v>
      </c>
      <c r="D13">
        <v>509</v>
      </c>
      <c r="E13" s="11">
        <f t="shared" si="0"/>
        <v>509</v>
      </c>
    </row>
    <row r="14" spans="1:5">
      <c r="A14" s="3" t="s">
        <v>14</v>
      </c>
      <c r="C14" s="73"/>
      <c r="E14" s="11">
        <f t="shared" si="0"/>
        <v>0</v>
      </c>
    </row>
    <row r="15" spans="1:5">
      <c r="A15" t="s">
        <v>52</v>
      </c>
      <c r="C15" s="73">
        <v>250</v>
      </c>
      <c r="D15">
        <v>0.02</v>
      </c>
      <c r="E15" s="11">
        <f t="shared" si="0"/>
        <v>5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0.02</v>
      </c>
      <c r="E17" s="11">
        <f t="shared" si="0"/>
        <v>5</v>
      </c>
    </row>
    <row r="18" spans="1:5">
      <c r="A18" t="s">
        <v>18</v>
      </c>
      <c r="C18" s="73">
        <v>16200</v>
      </c>
      <c r="D18">
        <v>0.02</v>
      </c>
      <c r="E18" s="11">
        <f t="shared" si="0"/>
        <v>324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2</v>
      </c>
      <c r="E28" s="11">
        <f t="shared" si="0"/>
        <v>828</v>
      </c>
    </row>
    <row r="29" spans="1:5">
      <c r="A29" s="3" t="s">
        <v>29</v>
      </c>
      <c r="C29" s="73">
        <v>0.5</v>
      </c>
      <c r="D29">
        <v>509</v>
      </c>
      <c r="E29" s="11">
        <f t="shared" si="0"/>
        <v>254.5</v>
      </c>
    </row>
    <row r="30" spans="1:5">
      <c r="A30" t="s">
        <v>30</v>
      </c>
      <c r="C30" s="73">
        <v>150</v>
      </c>
      <c r="D30">
        <v>1</v>
      </c>
      <c r="E30" s="11">
        <f t="shared" si="0"/>
        <v>150</v>
      </c>
    </row>
    <row r="31" spans="1:5">
      <c r="A31" s="3" t="s">
        <v>31</v>
      </c>
      <c r="C31" s="73">
        <v>2</v>
      </c>
      <c r="D31">
        <v>208</v>
      </c>
      <c r="E31" s="11">
        <f t="shared" si="0"/>
        <v>416</v>
      </c>
    </row>
    <row r="32" spans="1:5">
      <c r="A32" t="s">
        <v>32</v>
      </c>
      <c r="C32" s="73">
        <v>416</v>
      </c>
      <c r="E32" s="11">
        <f t="shared" si="0"/>
        <v>0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6251.5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6881.5</v>
      </c>
    </row>
    <row r="42" spans="1:5">
      <c r="A42" s="17" t="s">
        <v>37</v>
      </c>
      <c r="C42" s="23"/>
      <c r="D42" s="24"/>
    </row>
    <row r="43" spans="1:5">
      <c r="A43" s="24" t="s">
        <v>63</v>
      </c>
      <c r="B43" s="27">
        <v>509</v>
      </c>
    </row>
    <row r="44" spans="1:5">
      <c r="A44" s="10" t="s">
        <v>64</v>
      </c>
      <c r="B44" s="27">
        <v>1.8</v>
      </c>
      <c r="C44" s="27"/>
    </row>
    <row r="45" spans="1:5">
      <c r="A45" s="10" t="s">
        <v>65</v>
      </c>
      <c r="B45" s="27">
        <v>0.02</v>
      </c>
      <c r="C45" s="27"/>
    </row>
    <row r="46" spans="1:5" ht="30">
      <c r="A46" s="10" t="s">
        <v>41</v>
      </c>
      <c r="B46" s="27" t="s">
        <v>66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68</v>
      </c>
      <c r="C48" s="10"/>
    </row>
    <row r="49" spans="1:3">
      <c r="A49" s="10" t="s">
        <v>44</v>
      </c>
      <c r="B49" s="27" t="s">
        <v>69</v>
      </c>
      <c r="C49" s="10"/>
    </row>
  </sheetData>
  <pageMargins left="0.7" right="0.7" top="0.75" bottom="0.75" header="0.3" footer="0.3"/>
  <pageSetup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F37" sqref="F37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70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D7">
        <v>1</v>
      </c>
      <c r="E7" s="11">
        <f t="shared" ref="E7:E32" si="0">SUM(C7*D7)</f>
        <v>1500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D10">
        <v>3</v>
      </c>
      <c r="E10" s="11">
        <f t="shared" si="0"/>
        <v>375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E12" s="11">
        <f t="shared" si="0"/>
        <v>0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E14" s="11">
        <f t="shared" si="0"/>
        <v>0</v>
      </c>
    </row>
    <row r="15" spans="1:5">
      <c r="A15" t="s">
        <v>52</v>
      </c>
      <c r="C15" s="73">
        <v>250</v>
      </c>
      <c r="D15">
        <v>0.52</v>
      </c>
      <c r="E15" s="11">
        <f t="shared" si="0"/>
        <v>130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0.52</v>
      </c>
      <c r="E17" s="11">
        <f t="shared" si="0"/>
        <v>130</v>
      </c>
    </row>
    <row r="18" spans="1:5">
      <c r="A18" t="s">
        <v>18</v>
      </c>
      <c r="C18" s="73">
        <v>16200</v>
      </c>
      <c r="D18">
        <v>0.52</v>
      </c>
      <c r="E18" s="11">
        <f t="shared" si="0"/>
        <v>8424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100</v>
      </c>
      <c r="E29" s="11">
        <f t="shared" si="0"/>
        <v>50</v>
      </c>
    </row>
    <row r="30" spans="1:5">
      <c r="A30" t="s">
        <v>30</v>
      </c>
      <c r="C30" s="73">
        <v>150</v>
      </c>
      <c r="D30">
        <v>2</v>
      </c>
      <c r="E30" s="11">
        <f t="shared" si="0"/>
        <v>300</v>
      </c>
    </row>
    <row r="31" spans="1:5">
      <c r="A31" s="3" t="s">
        <v>31</v>
      </c>
      <c r="C31" s="73">
        <v>2</v>
      </c>
      <c r="E31" s="11">
        <f t="shared" si="0"/>
        <v>0</v>
      </c>
    </row>
    <row r="32" spans="1:5">
      <c r="A32" t="s">
        <v>32</v>
      </c>
      <c r="C32" s="73">
        <v>416</v>
      </c>
      <c r="D32">
        <v>1</v>
      </c>
      <c r="E32" s="11">
        <f t="shared" si="0"/>
        <v>416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15499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16129</v>
      </c>
    </row>
    <row r="42" spans="1:5">
      <c r="A42" s="17" t="s">
        <v>37</v>
      </c>
      <c r="C42" s="9"/>
    </row>
    <row r="43" spans="1:5">
      <c r="A43" s="24" t="s">
        <v>63</v>
      </c>
      <c r="B43" s="27" t="s">
        <v>73</v>
      </c>
      <c r="C43" s="9"/>
    </row>
    <row r="44" spans="1:5">
      <c r="A44" s="10" t="s">
        <v>64</v>
      </c>
      <c r="B44" s="27">
        <v>1.42</v>
      </c>
      <c r="C44" s="10"/>
    </row>
    <row r="45" spans="1:5">
      <c r="A45" s="10" t="s">
        <v>65</v>
      </c>
      <c r="B45" s="27">
        <v>0.52</v>
      </c>
      <c r="C45" s="10"/>
    </row>
    <row r="46" spans="1:5" ht="30">
      <c r="A46" s="10" t="s">
        <v>41</v>
      </c>
      <c r="B46" s="27" t="s">
        <v>66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68</v>
      </c>
      <c r="C48" s="10"/>
    </row>
    <row r="49" spans="1:3">
      <c r="A49" s="10" t="s">
        <v>44</v>
      </c>
      <c r="B49" s="27" t="s">
        <v>69</v>
      </c>
      <c r="C49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D29" sqref="D29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74</v>
      </c>
    </row>
    <row r="3" spans="1:5">
      <c r="A3" t="s">
        <v>75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D7">
        <v>4</v>
      </c>
      <c r="E7" s="11">
        <f t="shared" ref="E7:E32" si="0">SUM(C7*D7)</f>
        <v>6000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D10">
        <v>4</v>
      </c>
      <c r="E10" s="11">
        <f t="shared" si="0"/>
        <v>500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/>
      <c r="E12" s="11">
        <f t="shared" si="0"/>
        <v>0</v>
      </c>
    </row>
    <row r="13" spans="1:5">
      <c r="A13" t="s">
        <v>13</v>
      </c>
      <c r="C13" s="73">
        <v>1</v>
      </c>
      <c r="D13">
        <v>764</v>
      </c>
      <c r="E13" s="11">
        <f t="shared" si="0"/>
        <v>764</v>
      </c>
    </row>
    <row r="14" spans="1:5">
      <c r="A14" s="3" t="s">
        <v>14</v>
      </c>
      <c r="C14" s="73"/>
      <c r="E14" s="11">
        <f t="shared" si="0"/>
        <v>0</v>
      </c>
    </row>
    <row r="15" spans="1:5">
      <c r="A15" t="s">
        <v>52</v>
      </c>
      <c r="C15" s="73">
        <v>250</v>
      </c>
      <c r="D15">
        <v>1.03</v>
      </c>
      <c r="E15" s="11">
        <f t="shared" si="0"/>
        <v>257.5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1.03</v>
      </c>
      <c r="E17" s="11">
        <f t="shared" si="0"/>
        <v>257.5</v>
      </c>
    </row>
    <row r="18" spans="1:5">
      <c r="A18" t="s">
        <v>18</v>
      </c>
      <c r="C18" s="73">
        <v>16200</v>
      </c>
      <c r="D18">
        <v>1.03</v>
      </c>
      <c r="E18" s="11">
        <f t="shared" si="0"/>
        <v>16686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1.03</v>
      </c>
      <c r="E20" s="11">
        <f t="shared" si="0"/>
        <v>51.5</v>
      </c>
    </row>
    <row r="21" spans="1:5">
      <c r="A21" t="s">
        <v>56</v>
      </c>
      <c r="C21" s="73">
        <v>50</v>
      </c>
      <c r="D21">
        <v>1.03</v>
      </c>
      <c r="E21" s="11">
        <f t="shared" si="0"/>
        <v>51.5</v>
      </c>
    </row>
    <row r="22" spans="1:5">
      <c r="A22" t="s">
        <v>57</v>
      </c>
      <c r="C22" s="73">
        <v>50</v>
      </c>
      <c r="D22">
        <v>1.03</v>
      </c>
      <c r="E22" s="11">
        <f t="shared" si="0"/>
        <v>51.5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1.03</v>
      </c>
      <c r="E24" s="11">
        <f t="shared" si="0"/>
        <v>216.3</v>
      </c>
    </row>
    <row r="25" spans="1:5">
      <c r="A25" t="s">
        <v>59</v>
      </c>
      <c r="C25" s="73">
        <v>232</v>
      </c>
      <c r="D25">
        <v>1.03</v>
      </c>
      <c r="E25" s="11">
        <f t="shared" si="0"/>
        <v>238.96</v>
      </c>
    </row>
    <row r="26" spans="1:5">
      <c r="A26" t="s">
        <v>60</v>
      </c>
      <c r="C26" s="73">
        <v>1058</v>
      </c>
      <c r="D26">
        <v>1.03</v>
      </c>
      <c r="E26" s="11">
        <f t="shared" si="0"/>
        <v>1089.74</v>
      </c>
    </row>
    <row r="27" spans="1:5">
      <c r="A27" t="s">
        <v>61</v>
      </c>
      <c r="C27" s="73">
        <v>110</v>
      </c>
      <c r="D27">
        <v>1.03</v>
      </c>
      <c r="E27" s="11">
        <f t="shared" si="0"/>
        <v>113.3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764</v>
      </c>
      <c r="E29" s="11">
        <f t="shared" si="0"/>
        <v>382</v>
      </c>
    </row>
    <row r="30" spans="1:5">
      <c r="A30" t="s">
        <v>30</v>
      </c>
      <c r="C30" s="73">
        <v>150</v>
      </c>
      <c r="D30">
        <v>5</v>
      </c>
      <c r="E30" s="11">
        <f t="shared" si="0"/>
        <v>750</v>
      </c>
    </row>
    <row r="31" spans="1:5">
      <c r="A31" s="3" t="s">
        <v>31</v>
      </c>
      <c r="C31" s="73">
        <v>2</v>
      </c>
      <c r="E31" s="11">
        <f t="shared" si="0"/>
        <v>0</v>
      </c>
    </row>
    <row r="32" spans="1:5">
      <c r="A32" t="s">
        <v>32</v>
      </c>
      <c r="C32" s="73">
        <v>416</v>
      </c>
      <c r="D32">
        <v>1.03</v>
      </c>
      <c r="E32" s="11">
        <f t="shared" si="0"/>
        <v>428.48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30252.28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30882.28</v>
      </c>
    </row>
    <row r="42" spans="1:5">
      <c r="A42" s="17" t="s">
        <v>37</v>
      </c>
      <c r="C42" s="9"/>
    </row>
    <row r="43" spans="1:5">
      <c r="A43" s="24" t="s">
        <v>63</v>
      </c>
      <c r="B43" s="27">
        <v>764</v>
      </c>
      <c r="C43" s="9"/>
    </row>
    <row r="44" spans="1:5">
      <c r="A44" s="10" t="s">
        <v>64</v>
      </c>
      <c r="B44" s="27">
        <v>1.85</v>
      </c>
      <c r="C44" s="10"/>
    </row>
    <row r="45" spans="1:5">
      <c r="A45" s="10" t="s">
        <v>65</v>
      </c>
      <c r="B45" s="27">
        <v>1.03</v>
      </c>
      <c r="C45" s="10"/>
    </row>
    <row r="46" spans="1:5" ht="30">
      <c r="A46" s="10" t="s">
        <v>41</v>
      </c>
      <c r="B46" s="27" t="s">
        <v>76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67</v>
      </c>
      <c r="C48" s="10"/>
    </row>
    <row r="49" spans="1:3">
      <c r="A49" s="10" t="s">
        <v>44</v>
      </c>
      <c r="B49" s="27" t="s">
        <v>77</v>
      </c>
      <c r="C49" s="10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78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E7" s="11">
        <f t="shared" ref="E7:E32" si="0">SUM(C7*D7)</f>
        <v>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E10" s="11">
        <f t="shared" si="0"/>
        <v>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D12">
        <v>2112</v>
      </c>
      <c r="E12" s="11">
        <f t="shared" si="0"/>
        <v>2112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E14" s="11">
        <f t="shared" si="0"/>
        <v>0</v>
      </c>
    </row>
    <row r="15" spans="1:5">
      <c r="A15" t="s">
        <v>52</v>
      </c>
      <c r="C15" s="73">
        <v>250</v>
      </c>
      <c r="D15">
        <v>0.14000000000000001</v>
      </c>
      <c r="E15" s="11">
        <f t="shared" si="0"/>
        <v>35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0.14000000000000001</v>
      </c>
      <c r="E17" s="11">
        <f t="shared" si="0"/>
        <v>35</v>
      </c>
    </row>
    <row r="18" spans="1:5">
      <c r="A18" t="s">
        <v>18</v>
      </c>
      <c r="C18" s="73">
        <v>16200</v>
      </c>
      <c r="D18">
        <v>0.14000000000000001</v>
      </c>
      <c r="E18" s="11">
        <f t="shared" si="0"/>
        <v>2268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2112</v>
      </c>
      <c r="E29" s="11">
        <f t="shared" si="0"/>
        <v>1056</v>
      </c>
    </row>
    <row r="30" spans="1:5">
      <c r="A30" t="s">
        <v>30</v>
      </c>
      <c r="C30" s="73">
        <v>150</v>
      </c>
      <c r="D30">
        <v>1</v>
      </c>
      <c r="E30" s="11">
        <f t="shared" si="0"/>
        <v>150</v>
      </c>
    </row>
    <row r="31" spans="1:5">
      <c r="A31" s="3" t="s">
        <v>31</v>
      </c>
      <c r="C31" s="73">
        <v>2</v>
      </c>
      <c r="E31" s="11">
        <f t="shared" si="0"/>
        <v>0</v>
      </c>
    </row>
    <row r="32" spans="1:5">
      <c r="A32" t="s">
        <v>32</v>
      </c>
      <c r="C32" s="73">
        <v>416</v>
      </c>
      <c r="D32">
        <v>1</v>
      </c>
      <c r="E32" s="11">
        <f t="shared" si="0"/>
        <v>416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10246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10876</v>
      </c>
    </row>
    <row r="42" spans="1:5">
      <c r="A42" s="17" t="s">
        <v>37</v>
      </c>
      <c r="C42" s="9"/>
    </row>
    <row r="43" spans="1:5">
      <c r="A43" s="24" t="s">
        <v>63</v>
      </c>
      <c r="B43" s="27">
        <v>2112</v>
      </c>
      <c r="C43" s="9"/>
    </row>
    <row r="44" spans="1:5">
      <c r="A44" s="10" t="s">
        <v>64</v>
      </c>
      <c r="B44" s="27">
        <v>0.53</v>
      </c>
      <c r="C44" s="10"/>
    </row>
    <row r="45" spans="1:5">
      <c r="A45" s="10" t="s">
        <v>65</v>
      </c>
      <c r="B45" s="27">
        <v>0.14000000000000001</v>
      </c>
      <c r="C45" s="10"/>
    </row>
    <row r="46" spans="1:5">
      <c r="A46" s="10" t="s">
        <v>41</v>
      </c>
      <c r="B46" s="27" t="s">
        <v>79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67</v>
      </c>
      <c r="C48" s="10"/>
    </row>
    <row r="49" spans="1:3">
      <c r="A49" s="10" t="s">
        <v>44</v>
      </c>
      <c r="B49" s="27" t="s">
        <v>77</v>
      </c>
      <c r="C49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9" zoomScale="80" zoomScaleNormal="80" workbookViewId="0">
      <selection activeCell="F37" sqref="F37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4" customWidth="1"/>
  </cols>
  <sheetData>
    <row r="1" spans="1:5" ht="15.75">
      <c r="A1" s="5" t="s">
        <v>0</v>
      </c>
      <c r="C1" s="68"/>
    </row>
    <row r="2" spans="1:5" ht="15.75">
      <c r="A2" s="7" t="s">
        <v>80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E7" s="11">
        <f t="shared" ref="E7:E32" si="0">SUM(C7*D7)</f>
        <v>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E10" s="11">
        <f t="shared" si="0"/>
        <v>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D12">
        <v>835</v>
      </c>
      <c r="E12" s="11">
        <f t="shared" si="0"/>
        <v>835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D14">
        <v>0.43</v>
      </c>
      <c r="E14" s="11">
        <f t="shared" si="0"/>
        <v>0</v>
      </c>
    </row>
    <row r="15" spans="1:5">
      <c r="A15" t="s">
        <v>52</v>
      </c>
      <c r="C15" s="73">
        <v>250</v>
      </c>
      <c r="E15" s="11">
        <f t="shared" si="0"/>
        <v>0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0.43</v>
      </c>
      <c r="E17" s="11">
        <f t="shared" si="0"/>
        <v>107.5</v>
      </c>
    </row>
    <row r="18" spans="1:5">
      <c r="A18" t="s">
        <v>18</v>
      </c>
      <c r="C18" s="73">
        <v>16200</v>
      </c>
      <c r="D18">
        <v>0.43</v>
      </c>
      <c r="E18" s="11">
        <f t="shared" si="0"/>
        <v>6966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835</v>
      </c>
      <c r="E29" s="11">
        <f t="shared" si="0"/>
        <v>417.5</v>
      </c>
    </row>
    <row r="30" spans="1:5">
      <c r="A30" t="s">
        <v>30</v>
      </c>
      <c r="C30" s="73">
        <v>150</v>
      </c>
      <c r="D30">
        <v>1</v>
      </c>
      <c r="E30" s="11">
        <f t="shared" si="0"/>
        <v>150</v>
      </c>
    </row>
    <row r="31" spans="1:5">
      <c r="A31" s="3" t="s">
        <v>31</v>
      </c>
      <c r="C31" s="73">
        <v>2</v>
      </c>
      <c r="D31">
        <v>208</v>
      </c>
      <c r="E31" s="11">
        <f t="shared" si="0"/>
        <v>416</v>
      </c>
    </row>
    <row r="32" spans="1:5">
      <c r="A32" t="s">
        <v>32</v>
      </c>
      <c r="C32" s="73">
        <v>416</v>
      </c>
      <c r="E32" s="11">
        <f t="shared" si="0"/>
        <v>0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13066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13696</v>
      </c>
    </row>
    <row r="42" spans="1:5">
      <c r="A42" s="17" t="s">
        <v>37</v>
      </c>
      <c r="C42" s="9"/>
    </row>
    <row r="43" spans="1:5">
      <c r="A43" s="24" t="s">
        <v>63</v>
      </c>
      <c r="B43" s="27">
        <v>835</v>
      </c>
      <c r="C43" s="9"/>
    </row>
    <row r="44" spans="1:5">
      <c r="A44" s="10" t="s">
        <v>64</v>
      </c>
      <c r="B44" s="27">
        <v>1.04</v>
      </c>
      <c r="C44" s="10"/>
    </row>
    <row r="45" spans="1:5">
      <c r="A45" s="10" t="s">
        <v>65</v>
      </c>
      <c r="B45" s="27">
        <v>0.43</v>
      </c>
      <c r="C45" s="10"/>
    </row>
    <row r="46" spans="1:5" ht="36.75" customHeight="1">
      <c r="A46" s="10" t="s">
        <v>41</v>
      </c>
      <c r="B46" s="27" t="s">
        <v>79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67</v>
      </c>
      <c r="C48" s="10"/>
    </row>
    <row r="49" spans="1:3">
      <c r="A49" s="10" t="s">
        <v>44</v>
      </c>
      <c r="B49" s="27" t="s">
        <v>77</v>
      </c>
      <c r="C49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12" zoomScale="80" zoomScaleNormal="80" workbookViewId="0">
      <selection activeCell="C42" sqref="C42:D45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81</v>
      </c>
    </row>
    <row r="3" spans="1:5">
      <c r="A3" t="s">
        <v>82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E7" s="11">
        <f t="shared" ref="E7:E32" si="0">SUM(C7*D7)</f>
        <v>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E10" s="11">
        <f t="shared" si="0"/>
        <v>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D12">
        <v>1873</v>
      </c>
      <c r="E12" s="11">
        <f t="shared" si="0"/>
        <v>1873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D14">
        <v>0.59</v>
      </c>
      <c r="E14" s="11">
        <f t="shared" si="0"/>
        <v>0</v>
      </c>
    </row>
    <row r="15" spans="1:5">
      <c r="A15" t="s">
        <v>52</v>
      </c>
      <c r="C15" s="73">
        <v>250</v>
      </c>
      <c r="E15" s="11">
        <f t="shared" si="0"/>
        <v>0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0.59</v>
      </c>
      <c r="E17" s="11">
        <f t="shared" si="0"/>
        <v>147.5</v>
      </c>
    </row>
    <row r="18" spans="1:5">
      <c r="A18" t="s">
        <v>18</v>
      </c>
      <c r="C18" s="73">
        <v>16200</v>
      </c>
      <c r="D18">
        <v>0.59</v>
      </c>
      <c r="E18" s="11">
        <f t="shared" si="0"/>
        <v>9558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1873</v>
      </c>
      <c r="E29" s="11">
        <f t="shared" si="0"/>
        <v>936.5</v>
      </c>
    </row>
    <row r="30" spans="1:5">
      <c r="A30" t="s">
        <v>30</v>
      </c>
      <c r="C30" s="73">
        <v>150</v>
      </c>
      <c r="D30">
        <v>1</v>
      </c>
      <c r="E30" s="11">
        <f t="shared" si="0"/>
        <v>150</v>
      </c>
    </row>
    <row r="31" spans="1:5">
      <c r="A31" s="3" t="s">
        <v>31</v>
      </c>
      <c r="C31" s="73">
        <v>2</v>
      </c>
      <c r="D31">
        <v>208</v>
      </c>
      <c r="E31" s="11">
        <f t="shared" si="0"/>
        <v>416</v>
      </c>
    </row>
    <row r="32" spans="1:5">
      <c r="A32" t="s">
        <v>32</v>
      </c>
      <c r="C32" s="73">
        <v>416</v>
      </c>
      <c r="E32" s="11">
        <f t="shared" si="0"/>
        <v>0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17255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17885</v>
      </c>
    </row>
    <row r="42" spans="1:5">
      <c r="A42" s="17" t="s">
        <v>37</v>
      </c>
      <c r="C42" s="23"/>
      <c r="D42" s="9"/>
    </row>
    <row r="43" spans="1:5">
      <c r="A43" s="24" t="s">
        <v>63</v>
      </c>
      <c r="B43" s="27">
        <v>1873</v>
      </c>
      <c r="C43" s="9"/>
    </row>
    <row r="44" spans="1:5">
      <c r="A44" s="10" t="s">
        <v>64</v>
      </c>
      <c r="B44" s="27">
        <v>2.11</v>
      </c>
      <c r="C44" s="10"/>
    </row>
    <row r="45" spans="1:5">
      <c r="A45" s="10" t="s">
        <v>65</v>
      </c>
      <c r="B45" s="27">
        <v>0.59</v>
      </c>
      <c r="C45" s="10"/>
    </row>
    <row r="46" spans="1:5" ht="30">
      <c r="A46" s="10" t="s">
        <v>41</v>
      </c>
      <c r="B46" s="27" t="s">
        <v>66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68</v>
      </c>
      <c r="C48" s="10"/>
    </row>
    <row r="49" spans="1:3">
      <c r="A49" s="10" t="s">
        <v>44</v>
      </c>
      <c r="B49" s="27" t="s">
        <v>69</v>
      </c>
      <c r="C49" s="1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6" zoomScale="80" zoomScaleNormal="80" workbookViewId="0">
      <selection activeCell="C42" sqref="C42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83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D7">
        <v>3</v>
      </c>
      <c r="E7" s="11">
        <f t="shared" ref="E7:E32" si="0">SUM(C7*D7)</f>
        <v>4500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D10">
        <v>3</v>
      </c>
      <c r="E10" s="11">
        <f t="shared" si="0"/>
        <v>375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E12" s="11">
        <f t="shared" si="0"/>
        <v>0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D14">
        <v>0.54</v>
      </c>
      <c r="E14" s="11">
        <f t="shared" si="0"/>
        <v>0</v>
      </c>
    </row>
    <row r="15" spans="1:5">
      <c r="A15" t="s">
        <v>52</v>
      </c>
      <c r="C15" s="73">
        <v>250</v>
      </c>
      <c r="E15" s="11">
        <f t="shared" si="0"/>
        <v>0</v>
      </c>
    </row>
    <row r="16" spans="1:5">
      <c r="A16" s="20" t="s">
        <v>53</v>
      </c>
      <c r="C16" s="73"/>
      <c r="E16" s="11">
        <f>SUM(C16*D16)</f>
        <v>0</v>
      </c>
    </row>
    <row r="17" spans="1:5">
      <c r="A17" t="s">
        <v>54</v>
      </c>
      <c r="C17" s="73">
        <v>250</v>
      </c>
      <c r="D17">
        <v>0.54</v>
      </c>
      <c r="E17" s="11">
        <f t="shared" si="0"/>
        <v>135</v>
      </c>
    </row>
    <row r="18" spans="1:5">
      <c r="A18" t="s">
        <v>18</v>
      </c>
      <c r="C18" s="73">
        <v>16200</v>
      </c>
      <c r="D18">
        <v>0.54</v>
      </c>
      <c r="E18" s="11">
        <f>SUM(C18*D18)</f>
        <v>8748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100</v>
      </c>
      <c r="E29" s="11">
        <f t="shared" si="0"/>
        <v>50</v>
      </c>
    </row>
    <row r="30" spans="1:5">
      <c r="A30" t="s">
        <v>30</v>
      </c>
      <c r="C30" s="73">
        <v>150</v>
      </c>
      <c r="D30">
        <v>4</v>
      </c>
      <c r="E30" s="11">
        <f t="shared" si="0"/>
        <v>600</v>
      </c>
    </row>
    <row r="31" spans="1:5">
      <c r="A31" s="3" t="s">
        <v>31</v>
      </c>
      <c r="C31" s="73">
        <v>2</v>
      </c>
      <c r="D31">
        <v>208</v>
      </c>
      <c r="E31" s="11">
        <f t="shared" si="0"/>
        <v>416</v>
      </c>
    </row>
    <row r="32" spans="1:5">
      <c r="A32" t="s">
        <v>32</v>
      </c>
      <c r="C32" s="73">
        <v>416</v>
      </c>
      <c r="E32" s="11">
        <f t="shared" si="0"/>
        <v>0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18998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19628</v>
      </c>
    </row>
    <row r="42" spans="1:5">
      <c r="A42" s="17" t="s">
        <v>37</v>
      </c>
      <c r="C42" s="23"/>
    </row>
    <row r="43" spans="1:5">
      <c r="A43" s="24" t="s">
        <v>63</v>
      </c>
      <c r="B43" s="27" t="s">
        <v>73</v>
      </c>
      <c r="C43" s="9"/>
    </row>
    <row r="44" spans="1:5">
      <c r="A44" s="10" t="s">
        <v>64</v>
      </c>
      <c r="B44" s="27">
        <v>1.06</v>
      </c>
      <c r="C44" s="10"/>
    </row>
    <row r="45" spans="1:5">
      <c r="A45" s="10" t="s">
        <v>65</v>
      </c>
      <c r="B45" s="27">
        <v>0.54</v>
      </c>
      <c r="C45" s="10"/>
    </row>
    <row r="46" spans="1:5" ht="30">
      <c r="A46" s="10" t="s">
        <v>41</v>
      </c>
      <c r="B46" s="27" t="s">
        <v>66</v>
      </c>
      <c r="C46" s="10"/>
    </row>
    <row r="47" spans="1:5">
      <c r="A47" s="10" t="s">
        <v>42</v>
      </c>
      <c r="B47" s="27" t="s">
        <v>67</v>
      </c>
      <c r="C47" s="10"/>
    </row>
    <row r="48" spans="1:5" ht="36" customHeight="1">
      <c r="A48" s="10" t="s">
        <v>43</v>
      </c>
      <c r="B48" s="27" t="s">
        <v>68</v>
      </c>
      <c r="C48" s="10"/>
    </row>
    <row r="49" spans="1:3">
      <c r="A49" s="10" t="s">
        <v>44</v>
      </c>
      <c r="B49" s="27" t="s">
        <v>69</v>
      </c>
      <c r="C49" s="1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2" zoomScale="80" zoomScaleNormal="80" workbookViewId="0">
      <selection activeCell="C44" sqref="C44:C45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84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E7" s="11">
        <f t="shared" ref="E7:E32" si="0">SUM(C7*D7)</f>
        <v>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E10" s="11">
        <f t="shared" si="0"/>
        <v>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D12">
        <v>401</v>
      </c>
      <c r="E12" s="11">
        <f t="shared" si="0"/>
        <v>401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E14" s="11">
        <f t="shared" si="0"/>
        <v>0</v>
      </c>
    </row>
    <row r="15" spans="1:5">
      <c r="A15" t="s">
        <v>52</v>
      </c>
      <c r="C15" s="73">
        <v>250</v>
      </c>
      <c r="E15" s="11">
        <f t="shared" si="0"/>
        <v>0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0.2</v>
      </c>
      <c r="E17" s="11">
        <f t="shared" si="0"/>
        <v>50</v>
      </c>
    </row>
    <row r="18" spans="1:5">
      <c r="A18" t="s">
        <v>18</v>
      </c>
      <c r="C18" s="73">
        <v>16200</v>
      </c>
      <c r="D18">
        <v>0.2</v>
      </c>
      <c r="E18" s="11">
        <f t="shared" si="0"/>
        <v>3240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401</v>
      </c>
      <c r="E29" s="11">
        <f t="shared" si="0"/>
        <v>200.5</v>
      </c>
    </row>
    <row r="30" spans="1:5">
      <c r="A30" t="s">
        <v>30</v>
      </c>
      <c r="C30" s="73">
        <v>150</v>
      </c>
      <c r="D30">
        <v>1</v>
      </c>
      <c r="E30" s="11">
        <f t="shared" si="0"/>
        <v>150</v>
      </c>
    </row>
    <row r="31" spans="1:5">
      <c r="A31" s="3" t="s">
        <v>31</v>
      </c>
      <c r="C31" s="73">
        <v>2</v>
      </c>
      <c r="D31">
        <v>208</v>
      </c>
      <c r="E31" s="11">
        <f t="shared" si="0"/>
        <v>416</v>
      </c>
    </row>
    <row r="32" spans="1:5">
      <c r="A32" t="s">
        <v>32</v>
      </c>
      <c r="C32" s="73">
        <v>416</v>
      </c>
      <c r="E32" s="11">
        <f t="shared" si="0"/>
        <v>0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8631.5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9261.5</v>
      </c>
    </row>
    <row r="42" spans="1:5">
      <c r="A42" s="17" t="s">
        <v>37</v>
      </c>
      <c r="C42" s="9"/>
    </row>
    <row r="43" spans="1:5">
      <c r="A43" s="24" t="s">
        <v>63</v>
      </c>
      <c r="B43" s="27">
        <v>401</v>
      </c>
      <c r="C43" s="9"/>
    </row>
    <row r="44" spans="1:5">
      <c r="A44" s="10" t="s">
        <v>64</v>
      </c>
      <c r="B44" s="27">
        <v>0.52</v>
      </c>
      <c r="C44" s="10"/>
    </row>
    <row r="45" spans="1:5">
      <c r="A45" s="10" t="s">
        <v>65</v>
      </c>
      <c r="B45" s="27">
        <v>0.2</v>
      </c>
      <c r="C45" s="10"/>
    </row>
    <row r="46" spans="1:5" ht="30">
      <c r="A46" s="10" t="s">
        <v>41</v>
      </c>
      <c r="B46" s="27" t="s">
        <v>85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67</v>
      </c>
      <c r="C48" s="10"/>
    </row>
    <row r="49" spans="1:3">
      <c r="A49" s="10" t="s">
        <v>44</v>
      </c>
      <c r="B49" s="27" t="s">
        <v>77</v>
      </c>
      <c r="C49" s="1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B42" sqref="B42"/>
    </sheetView>
  </sheetViews>
  <sheetFormatPr defaultRowHeight="15"/>
  <cols>
    <col min="1" max="1" width="64.28515625" customWidth="1"/>
    <col min="2" max="2" width="15.5703125" style="27" customWidth="1"/>
    <col min="3" max="3" width="13.85546875" style="24" customWidth="1"/>
    <col min="4" max="4" width="11.28515625" customWidth="1"/>
    <col min="5" max="5" width="13.7109375" customWidth="1"/>
  </cols>
  <sheetData>
    <row r="1" spans="1:5" ht="15.75">
      <c r="A1" s="5" t="s">
        <v>0</v>
      </c>
      <c r="C1" s="68"/>
    </row>
    <row r="2" spans="1:5" ht="15.75">
      <c r="A2" s="7" t="s">
        <v>86</v>
      </c>
    </row>
    <row r="4" spans="1:5" ht="15.75">
      <c r="A4" s="1" t="s">
        <v>2</v>
      </c>
    </row>
    <row r="5" spans="1:5">
      <c r="C5" s="42" t="s">
        <v>3</v>
      </c>
      <c r="D5" s="42" t="s">
        <v>4</v>
      </c>
      <c r="E5" s="38" t="s">
        <v>5</v>
      </c>
    </row>
    <row r="6" spans="1:5" s="36" customFormat="1" ht="17.25" customHeight="1">
      <c r="A6" s="58" t="s">
        <v>47</v>
      </c>
      <c r="B6" s="27"/>
      <c r="C6" s="27"/>
      <c r="E6" s="69">
        <f>SUM(C6*D6)</f>
        <v>0</v>
      </c>
    </row>
    <row r="7" spans="1:5">
      <c r="A7" t="s">
        <v>48</v>
      </c>
      <c r="C7" s="73">
        <v>1500</v>
      </c>
      <c r="D7">
        <v>3</v>
      </c>
      <c r="E7" s="11">
        <f t="shared" ref="E7:E32" si="0">SUM(C7*D7)</f>
        <v>4500</v>
      </c>
    </row>
    <row r="8" spans="1:5">
      <c r="A8" s="3" t="s">
        <v>11</v>
      </c>
      <c r="C8" s="73"/>
      <c r="E8" s="11">
        <f t="shared" si="0"/>
        <v>0</v>
      </c>
    </row>
    <row r="9" spans="1:5">
      <c r="A9" t="s">
        <v>49</v>
      </c>
      <c r="C9" s="73"/>
      <c r="E9" s="11">
        <f t="shared" si="0"/>
        <v>0</v>
      </c>
    </row>
    <row r="10" spans="1:5" ht="15.75">
      <c r="A10" s="5" t="s">
        <v>50</v>
      </c>
      <c r="C10" s="73">
        <v>125</v>
      </c>
      <c r="D10">
        <v>2</v>
      </c>
      <c r="E10" s="11">
        <f t="shared" si="0"/>
        <v>250</v>
      </c>
    </row>
    <row r="11" spans="1:5">
      <c r="A11" t="s">
        <v>51</v>
      </c>
      <c r="C11" s="73"/>
      <c r="E11" s="11">
        <f t="shared" si="0"/>
        <v>0</v>
      </c>
    </row>
    <row r="12" spans="1:5">
      <c r="A12" s="3" t="s">
        <v>12</v>
      </c>
      <c r="C12" s="73">
        <v>1</v>
      </c>
      <c r="E12" s="11">
        <f t="shared" si="0"/>
        <v>0</v>
      </c>
    </row>
    <row r="13" spans="1:5">
      <c r="A13" t="s">
        <v>13</v>
      </c>
      <c r="C13" s="73"/>
      <c r="E13" s="11">
        <f t="shared" si="0"/>
        <v>0</v>
      </c>
    </row>
    <row r="14" spans="1:5">
      <c r="A14" s="3" t="s">
        <v>14</v>
      </c>
      <c r="C14" s="73"/>
      <c r="D14">
        <v>0.88</v>
      </c>
      <c r="E14" s="11">
        <f t="shared" si="0"/>
        <v>0</v>
      </c>
    </row>
    <row r="15" spans="1:5">
      <c r="A15" t="s">
        <v>52</v>
      </c>
      <c r="C15" s="73">
        <v>250</v>
      </c>
      <c r="E15" s="11">
        <f t="shared" si="0"/>
        <v>0</v>
      </c>
    </row>
    <row r="16" spans="1:5">
      <c r="A16" s="20" t="s">
        <v>53</v>
      </c>
      <c r="C16" s="73"/>
      <c r="E16" s="11">
        <f t="shared" si="0"/>
        <v>0</v>
      </c>
    </row>
    <row r="17" spans="1:5">
      <c r="A17" t="s">
        <v>54</v>
      </c>
      <c r="C17" s="73">
        <v>250</v>
      </c>
      <c r="D17">
        <v>0.88</v>
      </c>
      <c r="E17" s="11">
        <f t="shared" si="0"/>
        <v>220</v>
      </c>
    </row>
    <row r="18" spans="1:5">
      <c r="A18" t="s">
        <v>18</v>
      </c>
      <c r="C18" s="73">
        <v>16200</v>
      </c>
      <c r="D18">
        <v>0.88</v>
      </c>
      <c r="E18" s="11">
        <f t="shared" si="0"/>
        <v>14256</v>
      </c>
    </row>
    <row r="19" spans="1:5">
      <c r="A19" s="3" t="s">
        <v>55</v>
      </c>
      <c r="C19" s="73"/>
      <c r="E19" s="11">
        <f t="shared" si="0"/>
        <v>0</v>
      </c>
    </row>
    <row r="20" spans="1:5">
      <c r="A20" t="s">
        <v>20</v>
      </c>
      <c r="C20" s="73">
        <v>50</v>
      </c>
      <c r="D20">
        <v>1</v>
      </c>
      <c r="E20" s="11">
        <f t="shared" si="0"/>
        <v>50</v>
      </c>
    </row>
    <row r="21" spans="1:5">
      <c r="A21" t="s">
        <v>56</v>
      </c>
      <c r="C21" s="73">
        <v>50</v>
      </c>
      <c r="D21">
        <v>1</v>
      </c>
      <c r="E21" s="11">
        <f t="shared" si="0"/>
        <v>50</v>
      </c>
    </row>
    <row r="22" spans="1:5">
      <c r="A22" t="s">
        <v>57</v>
      </c>
      <c r="C22" s="73">
        <v>50</v>
      </c>
      <c r="D22">
        <v>1</v>
      </c>
      <c r="E22" s="11">
        <f t="shared" si="0"/>
        <v>50</v>
      </c>
    </row>
    <row r="23" spans="1:5">
      <c r="A23" s="3" t="s">
        <v>23</v>
      </c>
      <c r="C23" s="73"/>
      <c r="E23" s="11">
        <f t="shared" si="0"/>
        <v>0</v>
      </c>
    </row>
    <row r="24" spans="1:5">
      <c r="A24" t="s">
        <v>58</v>
      </c>
      <c r="C24" s="73">
        <v>210</v>
      </c>
      <c r="D24">
        <v>1</v>
      </c>
      <c r="E24" s="11">
        <f t="shared" si="0"/>
        <v>210</v>
      </c>
    </row>
    <row r="25" spans="1:5">
      <c r="A25" t="s">
        <v>59</v>
      </c>
      <c r="C25" s="73">
        <v>232</v>
      </c>
      <c r="D25">
        <v>1</v>
      </c>
      <c r="E25" s="11">
        <f t="shared" si="0"/>
        <v>232</v>
      </c>
    </row>
    <row r="26" spans="1:5">
      <c r="A26" t="s">
        <v>60</v>
      </c>
      <c r="C26" s="73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3">
        <v>110</v>
      </c>
      <c r="D27">
        <v>1</v>
      </c>
      <c r="E27" s="11">
        <f t="shared" si="0"/>
        <v>110</v>
      </c>
    </row>
    <row r="28" spans="1:5">
      <c r="A28" s="20" t="s">
        <v>62</v>
      </c>
      <c r="C28" s="73">
        <v>414</v>
      </c>
      <c r="D28">
        <v>1</v>
      </c>
      <c r="E28" s="11">
        <f t="shared" si="0"/>
        <v>414</v>
      </c>
    </row>
    <row r="29" spans="1:5">
      <c r="A29" s="3" t="s">
        <v>29</v>
      </c>
      <c r="C29" s="73">
        <v>0.5</v>
      </c>
      <c r="D29">
        <v>100</v>
      </c>
      <c r="E29" s="11">
        <f t="shared" si="0"/>
        <v>50</v>
      </c>
    </row>
    <row r="30" spans="1:5">
      <c r="A30" t="s">
        <v>30</v>
      </c>
      <c r="C30" s="73">
        <v>150</v>
      </c>
      <c r="D30">
        <v>4</v>
      </c>
      <c r="E30" s="11">
        <f t="shared" si="0"/>
        <v>600</v>
      </c>
    </row>
    <row r="31" spans="1:5">
      <c r="A31" s="3" t="s">
        <v>31</v>
      </c>
      <c r="C31" s="73">
        <v>2</v>
      </c>
      <c r="D31">
        <v>208</v>
      </c>
      <c r="E31" s="11">
        <f t="shared" si="0"/>
        <v>416</v>
      </c>
    </row>
    <row r="32" spans="1:5">
      <c r="A32" t="s">
        <v>32</v>
      </c>
      <c r="C32" s="73">
        <v>416</v>
      </c>
      <c r="E32" s="11">
        <f t="shared" si="0"/>
        <v>0</v>
      </c>
    </row>
    <row r="33" spans="1:5">
      <c r="A33" s="12" t="s">
        <v>33</v>
      </c>
      <c r="E33" s="11">
        <v>2000</v>
      </c>
    </row>
    <row r="34" spans="1:5">
      <c r="E34" s="11"/>
    </row>
    <row r="35" spans="1:5">
      <c r="A35" s="3"/>
      <c r="E35" s="11"/>
    </row>
    <row r="36" spans="1:5" ht="15.75">
      <c r="A36" s="1" t="s">
        <v>34</v>
      </c>
      <c r="E36" s="11">
        <f>SUM(E6:E35)</f>
        <v>24466</v>
      </c>
    </row>
    <row r="37" spans="1:5" ht="15.75">
      <c r="A37" s="1" t="s">
        <v>35</v>
      </c>
      <c r="E37" s="11">
        <v>630</v>
      </c>
    </row>
    <row r="38" spans="1:5">
      <c r="E38" s="11"/>
    </row>
    <row r="39" spans="1:5" ht="18.75">
      <c r="A39" s="15" t="s">
        <v>36</v>
      </c>
      <c r="B39" s="70"/>
      <c r="C39" s="71"/>
      <c r="D39" s="16"/>
      <c r="E39" s="14">
        <f>SUM(E36:E38)</f>
        <v>25096</v>
      </c>
    </row>
    <row r="42" spans="1:5">
      <c r="A42" s="17" t="s">
        <v>37</v>
      </c>
      <c r="C42" s="9"/>
    </row>
    <row r="43" spans="1:5">
      <c r="A43" s="24" t="s">
        <v>63</v>
      </c>
      <c r="B43" s="27" t="s">
        <v>73</v>
      </c>
      <c r="C43" s="9"/>
    </row>
    <row r="44" spans="1:5">
      <c r="A44" s="10" t="s">
        <v>64</v>
      </c>
      <c r="B44" s="27">
        <v>2.8</v>
      </c>
      <c r="C44" s="10"/>
    </row>
    <row r="45" spans="1:5">
      <c r="A45" s="10" t="s">
        <v>65</v>
      </c>
      <c r="B45" s="27">
        <v>0.88</v>
      </c>
      <c r="C45" s="10"/>
    </row>
    <row r="46" spans="1:5" ht="30">
      <c r="A46" s="10" t="s">
        <v>41</v>
      </c>
      <c r="B46" s="27" t="s">
        <v>85</v>
      </c>
      <c r="C46" s="10"/>
    </row>
    <row r="47" spans="1:5">
      <c r="A47" s="10" t="s">
        <v>42</v>
      </c>
      <c r="B47" s="27" t="s">
        <v>67</v>
      </c>
      <c r="C47" s="10"/>
    </row>
    <row r="48" spans="1:5">
      <c r="A48" s="10" t="s">
        <v>43</v>
      </c>
      <c r="B48" s="27" t="s">
        <v>67</v>
      </c>
      <c r="C48" s="10"/>
    </row>
    <row r="49" spans="1:3">
      <c r="A49" s="10" t="s">
        <v>44</v>
      </c>
      <c r="B49" s="27" t="s">
        <v>77</v>
      </c>
      <c r="C49" s="1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  <col min="8" max="8" width="9.140625" customWidth="1"/>
  </cols>
  <sheetData>
    <row r="1" spans="1:5" ht="15.75">
      <c r="A1" s="5" t="s">
        <v>0</v>
      </c>
      <c r="B1" s="25"/>
      <c r="C1" s="40"/>
    </row>
    <row r="2" spans="1:5" ht="15.75">
      <c r="A2" s="8" t="s">
        <v>87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564</v>
      </c>
      <c r="E12" s="11">
        <f t="shared" si="0"/>
        <v>564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0.5</v>
      </c>
      <c r="E17" s="11">
        <f t="shared" si="0"/>
        <v>125</v>
      </c>
    </row>
    <row r="18" spans="1:5" ht="15.75">
      <c r="A18" t="s">
        <v>18</v>
      </c>
      <c r="B18" s="29"/>
      <c r="C18" s="74">
        <v>16200</v>
      </c>
      <c r="D18" s="41">
        <v>0.5</v>
      </c>
      <c r="E18" s="11">
        <f t="shared" si="0"/>
        <v>8100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15279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3">
        <f>SUM(E36:E38)</f>
        <v>15909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48" t="s">
        <v>89</v>
      </c>
      <c r="C43" s="42"/>
    </row>
    <row r="44" spans="1:8">
      <c r="A44" s="10" t="s">
        <v>64</v>
      </c>
      <c r="B44" s="10">
        <v>1.66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0.5</v>
      </c>
      <c r="C45" s="44"/>
    </row>
    <row r="46" spans="1:8" ht="60" customHeight="1">
      <c r="A46" s="10" t="s">
        <v>41</v>
      </c>
      <c r="B46" s="27" t="s">
        <v>90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91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92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2</v>
      </c>
      <c r="E7" s="11">
        <f t="shared" si="0"/>
        <v>3000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4330</v>
      </c>
      <c r="E12" s="11">
        <f t="shared" si="0"/>
        <v>4330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</v>
      </c>
      <c r="E17" s="11">
        <f t="shared" si="0"/>
        <v>100</v>
      </c>
    </row>
    <row r="18" spans="1:5" ht="15.75">
      <c r="A18" t="s">
        <v>18</v>
      </c>
      <c r="B18" s="29"/>
      <c r="C18" s="74">
        <v>16200</v>
      </c>
      <c r="D18" s="41">
        <v>0.4</v>
      </c>
      <c r="E18" s="11">
        <f t="shared" si="0"/>
        <v>6480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0.4</v>
      </c>
      <c r="E20" s="11">
        <f t="shared" si="0"/>
        <v>20</v>
      </c>
    </row>
    <row r="21" spans="1:5">
      <c r="A21" t="s">
        <v>56</v>
      </c>
      <c r="C21" s="74">
        <v>50</v>
      </c>
      <c r="D21" s="41">
        <v>0.4</v>
      </c>
      <c r="E21" s="11">
        <f t="shared" si="0"/>
        <v>20</v>
      </c>
    </row>
    <row r="22" spans="1:5">
      <c r="A22" t="s">
        <v>57</v>
      </c>
      <c r="C22" s="74">
        <v>50</v>
      </c>
      <c r="D22" s="41">
        <v>0.4</v>
      </c>
      <c r="E22" s="11">
        <f t="shared" si="0"/>
        <v>20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1.9</v>
      </c>
      <c r="E24" s="11">
        <f t="shared" si="0"/>
        <v>399</v>
      </c>
    </row>
    <row r="25" spans="1:5">
      <c r="A25" t="s">
        <v>59</v>
      </c>
      <c r="C25" s="74">
        <v>232</v>
      </c>
      <c r="D25" s="41">
        <v>1.9</v>
      </c>
      <c r="E25" s="11">
        <f t="shared" si="0"/>
        <v>440.79999999999995</v>
      </c>
    </row>
    <row r="26" spans="1:5">
      <c r="A26" t="s">
        <v>60</v>
      </c>
      <c r="C26" s="74">
        <v>1058</v>
      </c>
      <c r="D26" s="41">
        <v>1.9</v>
      </c>
      <c r="E26" s="11">
        <f t="shared" si="0"/>
        <v>2010.1999999999998</v>
      </c>
    </row>
    <row r="27" spans="1:5">
      <c r="A27" t="s">
        <v>61</v>
      </c>
      <c r="C27" s="74">
        <v>110</v>
      </c>
      <c r="D27" s="41">
        <v>1.9</v>
      </c>
      <c r="E27" s="11">
        <f t="shared" si="0"/>
        <v>209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125</v>
      </c>
      <c r="E29" s="11">
        <f t="shared" si="0"/>
        <v>62.5</v>
      </c>
    </row>
    <row r="30" spans="1:5">
      <c r="A30" t="s">
        <v>30</v>
      </c>
      <c r="C30" s="74">
        <v>150</v>
      </c>
      <c r="D30" s="41">
        <v>3</v>
      </c>
      <c r="E30" s="11">
        <f t="shared" si="0"/>
        <v>450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20371.5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21001.5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4330</v>
      </c>
      <c r="C43" s="42"/>
    </row>
    <row r="44" spans="1:8">
      <c r="A44" s="10" t="s">
        <v>64</v>
      </c>
      <c r="B44">
        <v>1.01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>
        <v>0.4</v>
      </c>
      <c r="C45" s="44"/>
    </row>
    <row r="46" spans="1:8" ht="60" customHeight="1">
      <c r="A46" s="10" t="s">
        <v>41</v>
      </c>
      <c r="B46" s="10" t="s">
        <v>93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H46" sqref="H46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94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5</v>
      </c>
      <c r="E7" s="11">
        <f t="shared" si="0"/>
        <v>7500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0.57999999999999996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0.57999999999999996</v>
      </c>
      <c r="E17" s="11">
        <f t="shared" si="0"/>
        <v>145</v>
      </c>
    </row>
    <row r="18" spans="1:5" ht="15.75">
      <c r="A18" t="s">
        <v>18</v>
      </c>
      <c r="B18" s="29"/>
      <c r="C18" s="74">
        <v>16200</v>
      </c>
      <c r="D18" s="41">
        <v>0.57999999999999996</v>
      </c>
      <c r="E18" s="11">
        <f t="shared" si="0"/>
        <v>9396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0.57999999999999996</v>
      </c>
      <c r="E20" s="11">
        <f t="shared" si="0"/>
        <v>28.999999999999996</v>
      </c>
    </row>
    <row r="21" spans="1:5">
      <c r="A21" t="s">
        <v>56</v>
      </c>
      <c r="C21" s="74">
        <v>50</v>
      </c>
      <c r="D21" s="41">
        <v>0.57999999999999996</v>
      </c>
      <c r="E21" s="11">
        <f t="shared" si="0"/>
        <v>28.999999999999996</v>
      </c>
    </row>
    <row r="22" spans="1:5">
      <c r="A22" t="s">
        <v>57</v>
      </c>
      <c r="C22" s="74">
        <v>50</v>
      </c>
      <c r="D22" s="41">
        <v>0.57999999999999996</v>
      </c>
      <c r="E22" s="11">
        <f t="shared" si="0"/>
        <v>28.999999999999996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0.57999999999999996</v>
      </c>
      <c r="E24" s="11">
        <f t="shared" si="0"/>
        <v>121.8</v>
      </c>
    </row>
    <row r="25" spans="1:5">
      <c r="A25" t="s">
        <v>59</v>
      </c>
      <c r="C25" s="74">
        <v>232</v>
      </c>
      <c r="D25" s="41">
        <v>0.57999999999999996</v>
      </c>
      <c r="E25" s="11">
        <f t="shared" si="0"/>
        <v>134.56</v>
      </c>
    </row>
    <row r="26" spans="1:5">
      <c r="A26" t="s">
        <v>60</v>
      </c>
      <c r="C26" s="74">
        <v>1058</v>
      </c>
      <c r="D26" s="41">
        <v>0.57999999999999996</v>
      </c>
      <c r="E26" s="11">
        <f t="shared" si="0"/>
        <v>613.64</v>
      </c>
    </row>
    <row r="27" spans="1:5">
      <c r="A27" t="s">
        <v>61</v>
      </c>
      <c r="C27" s="74">
        <v>110</v>
      </c>
      <c r="D27" s="41">
        <v>0.57999999999999996</v>
      </c>
      <c r="E27" s="11">
        <f t="shared" si="0"/>
        <v>63.8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800</v>
      </c>
      <c r="E29" s="11">
        <f t="shared" si="0"/>
        <v>400</v>
      </c>
    </row>
    <row r="30" spans="1:5">
      <c r="A30" t="s">
        <v>30</v>
      </c>
      <c r="C30" s="74">
        <v>150</v>
      </c>
      <c r="D30" s="41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21891.8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22521.8</v>
      </c>
    </row>
    <row r="42" spans="1:8" ht="75">
      <c r="A42" s="17" t="s">
        <v>37</v>
      </c>
      <c r="B42" s="23" t="s">
        <v>95</v>
      </c>
      <c r="C42" s="42"/>
    </row>
    <row r="43" spans="1:8">
      <c r="A43" s="24" t="s">
        <v>63</v>
      </c>
      <c r="B43" s="27" t="s">
        <v>96</v>
      </c>
      <c r="C43" s="42"/>
    </row>
    <row r="44" spans="1:8">
      <c r="A44" s="10" t="s">
        <v>64</v>
      </c>
      <c r="B44" s="10">
        <v>1.1399999999999999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0.57999999999999996</v>
      </c>
      <c r="C45" s="44"/>
    </row>
    <row r="46" spans="1:8" ht="48" customHeight="1">
      <c r="A46" s="10" t="s">
        <v>41</v>
      </c>
      <c r="B46" s="10" t="s">
        <v>97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/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98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1742</v>
      </c>
      <c r="E12" s="11">
        <f t="shared" si="0"/>
        <v>1742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0.18</v>
      </c>
      <c r="E17" s="11">
        <f t="shared" si="0"/>
        <v>45</v>
      </c>
    </row>
    <row r="18" spans="1:5" ht="15.75">
      <c r="A18" t="s">
        <v>18</v>
      </c>
      <c r="B18" s="29"/>
      <c r="C18" s="74">
        <v>16200</v>
      </c>
      <c r="D18" s="41">
        <v>0.18</v>
      </c>
      <c r="E18" s="11">
        <f t="shared" si="0"/>
        <v>2916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11143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11773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1742</v>
      </c>
      <c r="C43" s="42"/>
    </row>
    <row r="44" spans="1:8">
      <c r="A44" s="10" t="s">
        <v>64</v>
      </c>
      <c r="B44" s="10">
        <v>0.68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0.18</v>
      </c>
      <c r="C45" s="44"/>
    </row>
    <row r="46" spans="1:8" ht="60" customHeight="1">
      <c r="A46" s="10" t="s">
        <v>41</v>
      </c>
      <c r="B46" s="10" t="s">
        <v>99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91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100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/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0.77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0.77</v>
      </c>
      <c r="E17" s="11">
        <f t="shared" si="0"/>
        <v>192.5</v>
      </c>
    </row>
    <row r="18" spans="1:5" ht="15.75">
      <c r="A18" t="s">
        <v>18</v>
      </c>
      <c r="B18" s="29"/>
      <c r="C18" s="74">
        <v>16200</v>
      </c>
      <c r="D18" s="41">
        <v>0.77</v>
      </c>
      <c r="E18" s="11">
        <f t="shared" si="0"/>
        <v>12474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19106.5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19736.5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 t="s">
        <v>96</v>
      </c>
      <c r="C43" s="42"/>
    </row>
    <row r="44" spans="1:8">
      <c r="A44" s="10" t="s">
        <v>64</v>
      </c>
      <c r="B44" s="10">
        <v>1.1100000000000001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0.77</v>
      </c>
      <c r="C45" s="44"/>
    </row>
    <row r="46" spans="1:8" ht="60" customHeight="1">
      <c r="A46" s="10" t="s">
        <v>41</v>
      </c>
      <c r="B46" s="10" t="s">
        <v>101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102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1368</v>
      </c>
      <c r="E12" s="11">
        <f t="shared" si="0"/>
        <v>1368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0.19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0.19</v>
      </c>
      <c r="E17" s="11">
        <f t="shared" si="0"/>
        <v>47.5</v>
      </c>
    </row>
    <row r="18" spans="1:5" ht="15.75">
      <c r="A18" t="s">
        <v>18</v>
      </c>
      <c r="B18" s="29"/>
      <c r="C18" s="74">
        <v>16200</v>
      </c>
      <c r="D18" s="41">
        <v>0.19</v>
      </c>
      <c r="E18" s="11">
        <f t="shared" si="0"/>
        <v>3078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60</v>
      </c>
      <c r="E29" s="11">
        <f t="shared" si="0"/>
        <v>30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9263.5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9893.5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1368</v>
      </c>
      <c r="C43" s="42"/>
    </row>
    <row r="44" spans="1:8">
      <c r="A44" s="10" t="s">
        <v>64</v>
      </c>
      <c r="B44" s="10">
        <v>0.39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0.19</v>
      </c>
      <c r="C45" s="44"/>
    </row>
    <row r="46" spans="1:8" ht="60" customHeight="1">
      <c r="A46" s="10" t="s">
        <v>41</v>
      </c>
      <c r="B46" s="10" t="s">
        <v>101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A2" sqref="A2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103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3</v>
      </c>
      <c r="E7" s="11">
        <f t="shared" si="0"/>
        <v>4500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1.37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1.37</v>
      </c>
      <c r="E17" s="11">
        <f t="shared" si="0"/>
        <v>342.5</v>
      </c>
    </row>
    <row r="18" spans="1:5" ht="15.75">
      <c r="A18" t="s">
        <v>18</v>
      </c>
      <c r="B18" s="29"/>
      <c r="C18" s="74">
        <v>16200</v>
      </c>
      <c r="D18" s="41">
        <v>1.37</v>
      </c>
      <c r="E18" s="11">
        <f t="shared" si="0"/>
        <v>22194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1.37</v>
      </c>
      <c r="E20" s="11">
        <f t="shared" si="0"/>
        <v>68.5</v>
      </c>
    </row>
    <row r="21" spans="1:5">
      <c r="A21" t="s">
        <v>56</v>
      </c>
      <c r="C21" s="74">
        <v>50</v>
      </c>
      <c r="D21" s="41">
        <v>1.37</v>
      </c>
      <c r="E21" s="11">
        <f t="shared" si="0"/>
        <v>68.5</v>
      </c>
    </row>
    <row r="22" spans="1:5">
      <c r="A22" t="s">
        <v>57</v>
      </c>
      <c r="C22" s="74">
        <v>50</v>
      </c>
      <c r="D22" s="41">
        <v>1.37</v>
      </c>
      <c r="E22" s="11">
        <f t="shared" si="0"/>
        <v>68.5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1.37</v>
      </c>
      <c r="E24" s="11">
        <f t="shared" si="0"/>
        <v>287.70000000000005</v>
      </c>
    </row>
    <row r="25" spans="1:5">
      <c r="A25" t="s">
        <v>59</v>
      </c>
      <c r="C25" s="74">
        <v>232</v>
      </c>
      <c r="D25" s="41">
        <v>1.37</v>
      </c>
      <c r="E25" s="11">
        <f t="shared" si="0"/>
        <v>317.84000000000003</v>
      </c>
    </row>
    <row r="26" spans="1:5">
      <c r="A26" t="s">
        <v>60</v>
      </c>
      <c r="C26" s="74">
        <v>1058</v>
      </c>
      <c r="D26" s="41">
        <v>1.37</v>
      </c>
      <c r="E26" s="11">
        <f t="shared" si="0"/>
        <v>1449.46</v>
      </c>
    </row>
    <row r="27" spans="1:5">
      <c r="A27" t="s">
        <v>61</v>
      </c>
      <c r="C27" s="74">
        <v>110</v>
      </c>
      <c r="D27" s="41">
        <v>1.37</v>
      </c>
      <c r="E27" s="11">
        <f t="shared" si="0"/>
        <v>150.70000000000002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400</v>
      </c>
      <c r="E29" s="11">
        <f t="shared" si="0"/>
        <v>200</v>
      </c>
    </row>
    <row r="30" spans="1:5">
      <c r="A30" t="s">
        <v>30</v>
      </c>
      <c r="C30" s="74">
        <v>150</v>
      </c>
      <c r="D30" s="41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33077.699999999997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33707.699999999997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 t="s">
        <v>96</v>
      </c>
      <c r="C43" s="42"/>
    </row>
    <row r="44" spans="1:8">
      <c r="A44" s="10" t="s">
        <v>64</v>
      </c>
      <c r="B44" s="10">
        <v>2.99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1.37</v>
      </c>
      <c r="C45" s="44"/>
    </row>
    <row r="46" spans="1:8" ht="60" customHeight="1">
      <c r="A46" s="10" t="s">
        <v>41</v>
      </c>
      <c r="B46" s="10" t="s">
        <v>104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71093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105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927</v>
      </c>
      <c r="E12" s="11">
        <f t="shared" si="0"/>
        <v>927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0.43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0.43</v>
      </c>
      <c r="E17" s="11">
        <f t="shared" si="0"/>
        <v>107.5</v>
      </c>
    </row>
    <row r="18" spans="1:5" ht="15.75">
      <c r="A18" t="s">
        <v>18</v>
      </c>
      <c r="B18" s="29"/>
      <c r="C18" s="74">
        <v>16200</v>
      </c>
      <c r="D18" s="41">
        <v>0.43</v>
      </c>
      <c r="E18" s="11">
        <f t="shared" si="0"/>
        <v>6966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12790.5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13420.5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927</v>
      </c>
      <c r="C43" s="42"/>
    </row>
    <row r="44" spans="1:8">
      <c r="A44" s="10" t="s">
        <v>64</v>
      </c>
      <c r="B44" s="10">
        <v>0.68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0.43</v>
      </c>
      <c r="C45" s="44"/>
    </row>
    <row r="46" spans="1:8" ht="60" customHeight="1">
      <c r="A46" s="10" t="s">
        <v>41</v>
      </c>
      <c r="B46" s="10" t="s">
        <v>90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7109375" style="41" customWidth="1"/>
    <col min="5" max="5" width="14.28515625" customWidth="1"/>
  </cols>
  <sheetData>
    <row r="1" spans="1:5" ht="15.75">
      <c r="A1" s="5" t="s">
        <v>0</v>
      </c>
      <c r="B1" s="25"/>
    </row>
    <row r="2" spans="1:5" ht="15.75">
      <c r="A2" s="8" t="s">
        <v>106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6717</v>
      </c>
      <c r="E12" s="11">
        <f t="shared" si="0"/>
        <v>6717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0.18</v>
      </c>
      <c r="E17" s="11">
        <f t="shared" si="0"/>
        <v>45</v>
      </c>
    </row>
    <row r="18" spans="1:5" ht="15.75">
      <c r="A18" t="s">
        <v>18</v>
      </c>
      <c r="B18" s="29"/>
      <c r="C18" s="74">
        <v>16200</v>
      </c>
      <c r="D18" s="41">
        <v>0.18</v>
      </c>
      <c r="E18" s="11">
        <f t="shared" si="0"/>
        <v>2916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2.5</v>
      </c>
      <c r="E20" s="11">
        <f t="shared" si="0"/>
        <v>125</v>
      </c>
    </row>
    <row r="21" spans="1:5">
      <c r="A21" t="s">
        <v>56</v>
      </c>
      <c r="C21" s="74">
        <v>50</v>
      </c>
      <c r="D21" s="41">
        <v>2.5</v>
      </c>
      <c r="E21" s="11">
        <f t="shared" si="0"/>
        <v>125</v>
      </c>
    </row>
    <row r="22" spans="1:5">
      <c r="A22" t="s">
        <v>57</v>
      </c>
      <c r="C22" s="74">
        <v>50</v>
      </c>
      <c r="D22" s="41">
        <v>2.5</v>
      </c>
      <c r="E22" s="11">
        <f t="shared" si="0"/>
        <v>125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2.5</v>
      </c>
      <c r="E24" s="11">
        <f t="shared" si="0"/>
        <v>525</v>
      </c>
    </row>
    <row r="25" spans="1:5">
      <c r="A25" t="s">
        <v>59</v>
      </c>
      <c r="C25" s="74">
        <v>232</v>
      </c>
      <c r="D25" s="41">
        <v>2.5</v>
      </c>
      <c r="E25" s="11">
        <f t="shared" si="0"/>
        <v>580</v>
      </c>
    </row>
    <row r="26" spans="1:5">
      <c r="A26" t="s">
        <v>60</v>
      </c>
      <c r="C26" s="74">
        <v>1058</v>
      </c>
      <c r="D26" s="41">
        <v>2.5</v>
      </c>
      <c r="E26" s="11">
        <f t="shared" si="0"/>
        <v>2645</v>
      </c>
    </row>
    <row r="27" spans="1:5">
      <c r="A27" t="s">
        <v>61</v>
      </c>
      <c r="C27" s="74">
        <v>110</v>
      </c>
      <c r="D27" s="41">
        <v>2.5</v>
      </c>
      <c r="E27" s="11">
        <f t="shared" si="0"/>
        <v>275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6717</v>
      </c>
      <c r="E29" s="11">
        <f t="shared" si="0"/>
        <v>3358.5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22066.5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22696.5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6717</v>
      </c>
      <c r="C43" s="42"/>
    </row>
    <row r="44" spans="1:8">
      <c r="A44" s="10" t="s">
        <v>64</v>
      </c>
      <c r="B44" s="10">
        <v>0.68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0.18</v>
      </c>
      <c r="C45" s="44"/>
    </row>
    <row r="46" spans="1:8" ht="60" customHeight="1">
      <c r="A46" s="10" t="s">
        <v>41</v>
      </c>
      <c r="B46" s="10" t="s">
        <v>107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72" t="s">
        <v>108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1299</v>
      </c>
      <c r="E12" s="11">
        <f t="shared" si="0"/>
        <v>1299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</v>
      </c>
      <c r="E17" s="11">
        <f t="shared" si="0"/>
        <v>25</v>
      </c>
    </row>
    <row r="18" spans="1:5" ht="15.75">
      <c r="A18" t="s">
        <v>18</v>
      </c>
      <c r="B18" s="29"/>
      <c r="C18" s="74">
        <v>16200</v>
      </c>
      <c r="D18" s="41">
        <v>0.1</v>
      </c>
      <c r="E18" s="11">
        <f t="shared" si="0"/>
        <v>1620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1299</v>
      </c>
      <c r="E29" s="11">
        <f t="shared" si="0"/>
        <v>649.5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8333.5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8963.5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1299</v>
      </c>
      <c r="C43" s="42"/>
    </row>
    <row r="44" spans="1:8">
      <c r="A44" s="10" t="s">
        <v>64</v>
      </c>
      <c r="B44" s="10">
        <v>0.35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</v>
      </c>
      <c r="C45" s="44"/>
    </row>
    <row r="46" spans="1:8" ht="60" customHeight="1">
      <c r="A46" s="10" t="s">
        <v>41</v>
      </c>
      <c r="B46" s="10" t="s">
        <v>90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2.140625" customWidth="1"/>
  </cols>
  <sheetData>
    <row r="1" spans="1:5" ht="15.75">
      <c r="A1" s="5" t="s">
        <v>0</v>
      </c>
      <c r="B1" s="25"/>
    </row>
    <row r="2" spans="1:5" ht="15.75">
      <c r="A2" s="8" t="s">
        <v>109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5870</v>
      </c>
      <c r="E12" s="11">
        <f t="shared" si="0"/>
        <v>5870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0.46</v>
      </c>
      <c r="E17" s="11">
        <f t="shared" si="0"/>
        <v>115</v>
      </c>
    </row>
    <row r="18" spans="1:5" ht="15.75">
      <c r="A18" t="s">
        <v>18</v>
      </c>
      <c r="B18" s="29"/>
      <c r="C18" s="74">
        <v>16200</v>
      </c>
      <c r="D18" s="41">
        <v>0.46</v>
      </c>
      <c r="E18" s="11">
        <f t="shared" si="0"/>
        <v>7452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2.48</v>
      </c>
      <c r="E20" s="11">
        <f t="shared" si="0"/>
        <v>124</v>
      </c>
    </row>
    <row r="21" spans="1:5">
      <c r="A21" t="s">
        <v>56</v>
      </c>
      <c r="C21" s="74">
        <v>50</v>
      </c>
      <c r="D21" s="41">
        <v>2.48</v>
      </c>
      <c r="E21" s="11">
        <f t="shared" si="0"/>
        <v>124</v>
      </c>
    </row>
    <row r="22" spans="1:5">
      <c r="A22" t="s">
        <v>57</v>
      </c>
      <c r="C22" s="74">
        <v>50</v>
      </c>
      <c r="D22" s="41">
        <v>2.48</v>
      </c>
      <c r="E22" s="11">
        <f t="shared" si="0"/>
        <v>124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2.48</v>
      </c>
      <c r="E24" s="11">
        <f t="shared" si="0"/>
        <v>520.79999999999995</v>
      </c>
    </row>
    <row r="25" spans="1:5">
      <c r="A25" t="s">
        <v>59</v>
      </c>
      <c r="C25" s="74">
        <v>232</v>
      </c>
      <c r="D25" s="41">
        <v>2.48</v>
      </c>
      <c r="E25" s="11">
        <f t="shared" si="0"/>
        <v>575.36</v>
      </c>
    </row>
    <row r="26" spans="1:5">
      <c r="A26" t="s">
        <v>60</v>
      </c>
      <c r="C26" s="74">
        <v>1058</v>
      </c>
      <c r="D26" s="41">
        <v>2.48</v>
      </c>
      <c r="E26" s="11">
        <f t="shared" si="0"/>
        <v>2623.84</v>
      </c>
    </row>
    <row r="27" spans="1:5">
      <c r="A27" t="s">
        <v>61</v>
      </c>
      <c r="C27" s="74">
        <v>110</v>
      </c>
      <c r="D27" s="41">
        <v>2.48</v>
      </c>
      <c r="E27" s="11">
        <f t="shared" si="0"/>
        <v>272.8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150</v>
      </c>
      <c r="E29" s="11">
        <f t="shared" si="0"/>
        <v>75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22506.799999999999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23136.799999999999</v>
      </c>
    </row>
    <row r="42" spans="1:8">
      <c r="A42" s="17" t="s">
        <v>37</v>
      </c>
      <c r="C42" s="42"/>
    </row>
    <row r="43" spans="1:8">
      <c r="A43" s="24" t="s">
        <v>63</v>
      </c>
      <c r="B43" s="51">
        <v>5870</v>
      </c>
      <c r="C43" s="42"/>
    </row>
    <row r="44" spans="1:8">
      <c r="A44" s="10" t="s">
        <v>64</v>
      </c>
      <c r="B44" s="27">
        <v>1.02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27">
        <v>0.46</v>
      </c>
      <c r="C45" s="44"/>
    </row>
    <row r="46" spans="1:8" ht="60" customHeight="1">
      <c r="A46" s="10" t="s">
        <v>41</v>
      </c>
      <c r="B46" s="27" t="s">
        <v>110</v>
      </c>
      <c r="C46" s="44"/>
    </row>
    <row r="47" spans="1:8">
      <c r="A47" s="10" t="s">
        <v>42</v>
      </c>
      <c r="B47" s="27" t="s">
        <v>67</v>
      </c>
      <c r="C47" s="44"/>
    </row>
    <row r="48" spans="1:8">
      <c r="A48" s="10" t="s">
        <v>43</v>
      </c>
      <c r="B48" s="27" t="s">
        <v>91</v>
      </c>
      <c r="C48" s="44"/>
    </row>
    <row r="49" spans="1:3">
      <c r="A49" s="10" t="s">
        <v>44</v>
      </c>
      <c r="B49" s="27" t="s">
        <v>77</v>
      </c>
      <c r="C49" s="44"/>
    </row>
  </sheetData>
  <pageMargins left="0.7" right="0.7" top="0.75" bottom="0.75" header="0.3" footer="0.3"/>
  <pageSetup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111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4332</v>
      </c>
      <c r="E12" s="11">
        <f t="shared" si="0"/>
        <v>4332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0.21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0.21</v>
      </c>
      <c r="E17" s="11">
        <f t="shared" si="0"/>
        <v>52.5</v>
      </c>
    </row>
    <row r="18" spans="1:5" ht="15.75">
      <c r="A18" t="s">
        <v>18</v>
      </c>
      <c r="B18" s="29"/>
      <c r="C18" s="74">
        <v>16200</v>
      </c>
      <c r="D18" s="41">
        <v>0.21</v>
      </c>
      <c r="E18" s="11">
        <f t="shared" si="0"/>
        <v>3402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1.7</v>
      </c>
      <c r="E20" s="11">
        <f t="shared" si="0"/>
        <v>85</v>
      </c>
    </row>
    <row r="21" spans="1:5">
      <c r="A21" t="s">
        <v>56</v>
      </c>
      <c r="C21" s="74">
        <v>50</v>
      </c>
      <c r="D21" s="41">
        <v>1.7</v>
      </c>
      <c r="E21" s="11">
        <f t="shared" si="0"/>
        <v>85</v>
      </c>
    </row>
    <row r="22" spans="1:5">
      <c r="A22" t="s">
        <v>57</v>
      </c>
      <c r="C22" s="74">
        <v>50</v>
      </c>
      <c r="D22" s="41">
        <v>1.7</v>
      </c>
      <c r="E22" s="11">
        <f t="shared" si="0"/>
        <v>85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1.7</v>
      </c>
      <c r="E24" s="11">
        <f t="shared" si="0"/>
        <v>357</v>
      </c>
    </row>
    <row r="25" spans="1:5">
      <c r="A25" t="s">
        <v>59</v>
      </c>
      <c r="C25" s="74">
        <v>232</v>
      </c>
      <c r="D25" s="41">
        <v>1.7</v>
      </c>
      <c r="E25" s="11">
        <f t="shared" si="0"/>
        <v>394.4</v>
      </c>
    </row>
    <row r="26" spans="1:5">
      <c r="A26" t="s">
        <v>60</v>
      </c>
      <c r="C26" s="74">
        <v>1058</v>
      </c>
      <c r="D26" s="41">
        <v>1.7</v>
      </c>
      <c r="E26" s="11">
        <f t="shared" si="0"/>
        <v>1798.6</v>
      </c>
    </row>
    <row r="27" spans="1:5">
      <c r="A27" t="s">
        <v>61</v>
      </c>
      <c r="C27" s="74">
        <v>110</v>
      </c>
      <c r="D27" s="41">
        <v>1.7</v>
      </c>
      <c r="E27" s="11">
        <f t="shared" si="0"/>
        <v>187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60</v>
      </c>
      <c r="E29" s="11">
        <f t="shared" si="0"/>
        <v>30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15438.5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16068.5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51">
        <v>4332</v>
      </c>
      <c r="C43" s="42"/>
    </row>
    <row r="44" spans="1:8">
      <c r="A44" s="10" t="s">
        <v>64</v>
      </c>
      <c r="B44" s="27">
        <v>0.81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27">
        <v>0.21</v>
      </c>
      <c r="C45" s="44"/>
    </row>
    <row r="46" spans="1:8" ht="60" customHeight="1">
      <c r="A46" s="10" t="s">
        <v>41</v>
      </c>
      <c r="B46" s="10" t="s">
        <v>112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91</v>
      </c>
      <c r="C48" s="44"/>
    </row>
    <row r="49" spans="1:3">
      <c r="A49" s="10" t="s">
        <v>44</v>
      </c>
      <c r="B49" s="10" t="s">
        <v>77</v>
      </c>
      <c r="C49" s="44"/>
    </row>
  </sheetData>
  <pageMargins left="0.7" right="0.7" top="0.75" bottom="0.75" header="0.3" footer="0.3"/>
  <pageSetup scale="78" fitToHeight="0" orientation="portrait" r:id="rId1"/>
  <headerFooter>
    <oddHeader>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2" zoomScale="80" zoomScaleNormal="80" workbookViewId="0">
      <selection activeCell="A2" sqref="A2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42578125" style="41" customWidth="1"/>
    <col min="5" max="5" width="13.140625" customWidth="1"/>
  </cols>
  <sheetData>
    <row r="1" spans="1:5" ht="15.75">
      <c r="A1" s="5" t="s">
        <v>0</v>
      </c>
      <c r="B1" s="25"/>
    </row>
    <row r="2" spans="1:5" ht="15.75">
      <c r="A2" s="8" t="s">
        <v>113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3</v>
      </c>
      <c r="E7" s="11">
        <f t="shared" si="0"/>
        <v>4500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0.67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0.67</v>
      </c>
      <c r="E17" s="11">
        <f t="shared" si="0"/>
        <v>167.5</v>
      </c>
    </row>
    <row r="18" spans="1:5" ht="15.75">
      <c r="A18" t="s">
        <v>18</v>
      </c>
      <c r="B18" s="29"/>
      <c r="C18" s="74">
        <v>16200</v>
      </c>
      <c r="D18" s="41">
        <v>0.67</v>
      </c>
      <c r="E18" s="11">
        <f t="shared" si="0"/>
        <v>10854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300</v>
      </c>
      <c r="E29" s="11">
        <f t="shared" si="0"/>
        <v>150</v>
      </c>
    </row>
    <row r="30" spans="1:5">
      <c r="A30" t="s">
        <v>30</v>
      </c>
      <c r="C30" s="74">
        <v>150</v>
      </c>
      <c r="D30" s="41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20861.5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21491.5</v>
      </c>
    </row>
    <row r="42" spans="1:8" ht="75">
      <c r="A42" s="17" t="s">
        <v>37</v>
      </c>
      <c r="B42" s="23" t="s">
        <v>114</v>
      </c>
      <c r="C42" s="42"/>
    </row>
    <row r="43" spans="1:8">
      <c r="A43" s="24" t="s">
        <v>63</v>
      </c>
      <c r="B43" s="27">
        <v>798</v>
      </c>
      <c r="C43" s="42"/>
    </row>
    <row r="44" spans="1:8">
      <c r="A44" s="10" t="s">
        <v>64</v>
      </c>
      <c r="B44" s="10">
        <v>1.1299999999999999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0.67</v>
      </c>
      <c r="C45" s="44"/>
    </row>
    <row r="46" spans="1:8" ht="60" customHeight="1">
      <c r="A46" s="10" t="s">
        <v>41</v>
      </c>
      <c r="B46" s="10"/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115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1918</v>
      </c>
      <c r="E12" s="11">
        <f t="shared" si="0"/>
        <v>1918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0.79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0.79</v>
      </c>
      <c r="E17" s="11">
        <f t="shared" si="0"/>
        <v>197.5</v>
      </c>
    </row>
    <row r="18" spans="1:5" ht="15.75">
      <c r="A18" t="s">
        <v>18</v>
      </c>
      <c r="B18" s="29"/>
      <c r="C18" s="74">
        <v>16200</v>
      </c>
      <c r="D18" s="41">
        <v>0.79</v>
      </c>
      <c r="E18" s="11">
        <f t="shared" si="0"/>
        <v>12798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1.5</v>
      </c>
      <c r="E20" s="11">
        <f t="shared" si="0"/>
        <v>75</v>
      </c>
    </row>
    <row r="21" spans="1:5">
      <c r="A21" t="s">
        <v>56</v>
      </c>
      <c r="C21" s="74">
        <v>50</v>
      </c>
      <c r="D21" s="41">
        <v>1.5</v>
      </c>
      <c r="E21" s="11">
        <f t="shared" si="0"/>
        <v>75</v>
      </c>
    </row>
    <row r="22" spans="1:5">
      <c r="A22" t="s">
        <v>57</v>
      </c>
      <c r="C22" s="74">
        <v>50</v>
      </c>
      <c r="D22" s="41">
        <v>1.5</v>
      </c>
      <c r="E22" s="11">
        <f t="shared" si="0"/>
        <v>75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1.5</v>
      </c>
      <c r="E24" s="11">
        <f t="shared" si="0"/>
        <v>315</v>
      </c>
    </row>
    <row r="25" spans="1:5">
      <c r="A25" t="s">
        <v>59</v>
      </c>
      <c r="C25" s="74">
        <v>232</v>
      </c>
      <c r="D25" s="41">
        <v>1.5</v>
      </c>
      <c r="E25" s="11">
        <f t="shared" si="0"/>
        <v>348</v>
      </c>
    </row>
    <row r="26" spans="1:5">
      <c r="A26" t="s">
        <v>60</v>
      </c>
      <c r="C26" s="74">
        <v>1058</v>
      </c>
      <c r="D26" s="41">
        <v>1.5</v>
      </c>
      <c r="E26" s="11">
        <f t="shared" si="0"/>
        <v>1587</v>
      </c>
    </row>
    <row r="27" spans="1:5">
      <c r="A27" t="s">
        <v>61</v>
      </c>
      <c r="C27" s="74">
        <v>110</v>
      </c>
      <c r="D27" s="41">
        <v>1.5</v>
      </c>
      <c r="E27" s="11">
        <f t="shared" si="0"/>
        <v>165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120</v>
      </c>
      <c r="E29" s="11">
        <f t="shared" si="0"/>
        <v>60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22243.5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22873.5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1918</v>
      </c>
      <c r="C43" s="42"/>
    </row>
    <row r="44" spans="1:8">
      <c r="A44" s="10" t="s">
        <v>64</v>
      </c>
      <c r="B44" s="10">
        <v>1.73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0.79</v>
      </c>
      <c r="C45" s="44"/>
    </row>
    <row r="46" spans="1:8" ht="60" customHeight="1">
      <c r="A46" s="10" t="s">
        <v>41</v>
      </c>
      <c r="B46" s="10" t="s">
        <v>110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8" t="s">
        <v>116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797</v>
      </c>
      <c r="E12" s="11">
        <f t="shared" si="0"/>
        <v>797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</v>
      </c>
      <c r="E17" s="11">
        <f t="shared" si="0"/>
        <v>25</v>
      </c>
    </row>
    <row r="18" spans="1:5" ht="15.75">
      <c r="A18" t="s">
        <v>18</v>
      </c>
      <c r="B18" s="29"/>
      <c r="C18" s="74">
        <v>16200</v>
      </c>
      <c r="D18" s="41">
        <v>0.1</v>
      </c>
      <c r="E18" s="11">
        <f t="shared" si="0"/>
        <v>1620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797</v>
      </c>
      <c r="E29" s="11">
        <f t="shared" si="0"/>
        <v>398.5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7580.5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8210.5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797</v>
      </c>
      <c r="C43" s="42"/>
    </row>
    <row r="44" spans="1:8">
      <c r="A44" s="10" t="s">
        <v>64</v>
      </c>
      <c r="B44" s="10">
        <v>0.38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0.01</v>
      </c>
      <c r="C45" s="44"/>
    </row>
    <row r="46" spans="1:8" ht="60" customHeight="1">
      <c r="A46" s="10" t="s">
        <v>41</v>
      </c>
      <c r="B46" s="10" t="s">
        <v>90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91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570312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118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3</v>
      </c>
      <c r="E7" s="11">
        <f t="shared" si="0"/>
        <v>4500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699</v>
      </c>
      <c r="E12" s="11">
        <f t="shared" si="0"/>
        <v>699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1.32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1.32</v>
      </c>
      <c r="E17" s="11">
        <f t="shared" si="0"/>
        <v>330</v>
      </c>
    </row>
    <row r="18" spans="1:5" ht="15.75">
      <c r="A18" t="s">
        <v>18</v>
      </c>
      <c r="B18" s="29"/>
      <c r="C18" s="74">
        <v>16200</v>
      </c>
      <c r="D18" s="41">
        <v>1.32</v>
      </c>
      <c r="E18" s="11">
        <f t="shared" si="0"/>
        <v>21384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1.55</v>
      </c>
      <c r="E20" s="11">
        <f t="shared" si="0"/>
        <v>77.5</v>
      </c>
    </row>
    <row r="21" spans="1:5">
      <c r="A21" t="s">
        <v>56</v>
      </c>
      <c r="C21" s="74">
        <v>50</v>
      </c>
      <c r="D21" s="41">
        <v>1.55</v>
      </c>
      <c r="E21" s="11">
        <f t="shared" si="0"/>
        <v>77.5</v>
      </c>
    </row>
    <row r="22" spans="1:5">
      <c r="A22" t="s">
        <v>57</v>
      </c>
      <c r="C22" s="74">
        <v>50</v>
      </c>
      <c r="D22" s="41">
        <v>1.55</v>
      </c>
      <c r="E22" s="11">
        <f t="shared" si="0"/>
        <v>77.5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1.55</v>
      </c>
      <c r="E24" s="11">
        <f t="shared" si="0"/>
        <v>325.5</v>
      </c>
    </row>
    <row r="25" spans="1:5">
      <c r="A25" t="s">
        <v>59</v>
      </c>
      <c r="C25" s="74">
        <v>232</v>
      </c>
      <c r="D25" s="41">
        <v>1.55</v>
      </c>
      <c r="E25" s="11">
        <f t="shared" si="0"/>
        <v>359.6</v>
      </c>
    </row>
    <row r="26" spans="1:5">
      <c r="A26" t="s">
        <v>60</v>
      </c>
      <c r="C26" s="74">
        <v>1058</v>
      </c>
      <c r="D26" s="41">
        <v>1.55</v>
      </c>
      <c r="E26" s="11">
        <f t="shared" si="0"/>
        <v>1639.9</v>
      </c>
    </row>
    <row r="27" spans="1:5">
      <c r="A27" t="s">
        <v>61</v>
      </c>
      <c r="C27" s="74">
        <v>110</v>
      </c>
      <c r="D27" s="41">
        <v>1.55</v>
      </c>
      <c r="E27" s="11">
        <f t="shared" si="0"/>
        <v>170.5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 s="41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33171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33801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699</v>
      </c>
      <c r="C43" s="42"/>
    </row>
    <row r="44" spans="1:8">
      <c r="A44" s="10" t="s">
        <v>64</v>
      </c>
      <c r="B44" s="10">
        <v>2.97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1.32</v>
      </c>
      <c r="C45" s="44"/>
    </row>
    <row r="46" spans="1:8" ht="60" customHeight="1">
      <c r="A46" s="10" t="s">
        <v>41</v>
      </c>
      <c r="B46" s="10" t="s">
        <v>117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A34" sqref="A34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8" t="s">
        <v>119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4</v>
      </c>
      <c r="E7" s="11">
        <f t="shared" si="0"/>
        <v>6000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2183</v>
      </c>
      <c r="E12" s="11">
        <f t="shared" si="0"/>
        <v>2183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1</v>
      </c>
      <c r="E17" s="11">
        <f t="shared" si="0"/>
        <v>250</v>
      </c>
    </row>
    <row r="18" spans="1:5" ht="15.75">
      <c r="A18" t="s">
        <v>18</v>
      </c>
      <c r="B18" s="29"/>
      <c r="C18" s="74">
        <v>16200</v>
      </c>
      <c r="D18" s="41">
        <v>1</v>
      </c>
      <c r="E18" s="11">
        <f t="shared" si="0"/>
        <v>16200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1.75</v>
      </c>
      <c r="E20" s="11">
        <f t="shared" si="0"/>
        <v>87.5</v>
      </c>
    </row>
    <row r="21" spans="1:5">
      <c r="A21" t="s">
        <v>56</v>
      </c>
      <c r="C21" s="74">
        <v>50</v>
      </c>
      <c r="D21" s="41">
        <v>1.75</v>
      </c>
      <c r="E21" s="11">
        <f t="shared" si="0"/>
        <v>87.5</v>
      </c>
    </row>
    <row r="22" spans="1:5">
      <c r="A22" t="s">
        <v>57</v>
      </c>
      <c r="C22" s="74">
        <v>50</v>
      </c>
      <c r="D22" s="41">
        <v>1.75</v>
      </c>
      <c r="E22" s="11">
        <f t="shared" si="0"/>
        <v>87.5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1.75</v>
      </c>
      <c r="E24" s="11">
        <f t="shared" si="0"/>
        <v>367.5</v>
      </c>
    </row>
    <row r="25" spans="1:5">
      <c r="A25" t="s">
        <v>59</v>
      </c>
      <c r="C25" s="74">
        <v>232</v>
      </c>
      <c r="D25" s="41">
        <v>1.75</v>
      </c>
      <c r="E25" s="11">
        <f t="shared" si="0"/>
        <v>406</v>
      </c>
    </row>
    <row r="26" spans="1:5">
      <c r="A26" t="s">
        <v>60</v>
      </c>
      <c r="C26" s="74">
        <v>1058</v>
      </c>
      <c r="D26" s="41">
        <v>1.75</v>
      </c>
      <c r="E26" s="11">
        <f t="shared" si="0"/>
        <v>1851.5</v>
      </c>
    </row>
    <row r="27" spans="1:5">
      <c r="A27" t="s">
        <v>61</v>
      </c>
      <c r="C27" s="74">
        <v>110</v>
      </c>
      <c r="D27" s="41">
        <v>1.75</v>
      </c>
      <c r="E27" s="11">
        <f t="shared" si="0"/>
        <v>192.5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150</v>
      </c>
      <c r="E29" s="11">
        <f t="shared" si="0"/>
        <v>75</v>
      </c>
    </row>
    <row r="30" spans="1:5">
      <c r="A30" t="s">
        <v>30</v>
      </c>
      <c r="C30" s="74">
        <v>150</v>
      </c>
      <c r="D30" s="41">
        <v>5</v>
      </c>
      <c r="E30" s="11">
        <f t="shared" si="0"/>
        <v>750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31368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31998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2183</v>
      </c>
      <c r="C43" s="42"/>
    </row>
    <row r="44" spans="1:8">
      <c r="A44" s="10" t="s">
        <v>64</v>
      </c>
      <c r="B44" s="10">
        <v>2.52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1</v>
      </c>
      <c r="C45" s="44"/>
    </row>
    <row r="46" spans="1:8" ht="60" customHeight="1">
      <c r="A46" s="10" t="s">
        <v>41</v>
      </c>
      <c r="B46" s="10" t="s">
        <v>120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A41" sqref="A41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" style="41" customWidth="1"/>
    <col min="5" max="5" width="12.28515625" customWidth="1"/>
  </cols>
  <sheetData>
    <row r="1" spans="1:5" ht="15.75">
      <c r="A1" s="5" t="s">
        <v>0</v>
      </c>
      <c r="B1" s="25"/>
    </row>
    <row r="2" spans="1:5" ht="15.75">
      <c r="A2" s="8" t="s">
        <v>121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943</v>
      </c>
      <c r="E12" s="11">
        <f t="shared" si="0"/>
        <v>943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0.15</v>
      </c>
      <c r="E17" s="11">
        <f t="shared" si="0"/>
        <v>37.5</v>
      </c>
    </row>
    <row r="18" spans="1:5" ht="15.75">
      <c r="A18" t="s">
        <v>18</v>
      </c>
      <c r="B18" s="29"/>
      <c r="C18" s="74">
        <v>16200</v>
      </c>
      <c r="D18" s="41">
        <v>0.15</v>
      </c>
      <c r="E18" s="11">
        <f t="shared" si="0"/>
        <v>2430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E29" s="11">
        <f t="shared" si="0"/>
        <v>0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8150.5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8780.5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943</v>
      </c>
      <c r="C43" s="42"/>
    </row>
    <row r="44" spans="1:8">
      <c r="A44" s="10" t="s">
        <v>64</v>
      </c>
      <c r="B44" s="10">
        <v>0.45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0.15</v>
      </c>
      <c r="C45" s="44"/>
    </row>
    <row r="46" spans="1:8" ht="60" customHeight="1">
      <c r="A46" s="10" t="s">
        <v>41</v>
      </c>
      <c r="B46" s="10" t="s">
        <v>122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7109375" style="41" customWidth="1"/>
    <col min="5" max="5" width="13" customWidth="1"/>
  </cols>
  <sheetData>
    <row r="1" spans="1:5" ht="15.75">
      <c r="A1" s="2" t="s">
        <v>0</v>
      </c>
      <c r="B1" s="29"/>
    </row>
    <row r="2" spans="1:5" ht="15.75">
      <c r="A2" s="8" t="s">
        <v>123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2970</v>
      </c>
      <c r="E12" s="11">
        <f t="shared" si="0"/>
        <v>2970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0.12</v>
      </c>
      <c r="E17" s="11">
        <f t="shared" si="0"/>
        <v>30</v>
      </c>
    </row>
    <row r="18" spans="1:5" ht="15.75">
      <c r="A18" t="s">
        <v>18</v>
      </c>
      <c r="B18" s="29"/>
      <c r="C18" s="74">
        <v>16200</v>
      </c>
      <c r="D18" s="41">
        <v>0.12</v>
      </c>
      <c r="E18" s="11">
        <f t="shared" si="0"/>
        <v>1944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11384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12014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2970</v>
      </c>
      <c r="C43" s="42"/>
    </row>
    <row r="44" spans="1:8">
      <c r="A44" s="10" t="s">
        <v>64</v>
      </c>
      <c r="B44" s="10">
        <v>0.4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0.12</v>
      </c>
      <c r="C45" s="44"/>
    </row>
    <row r="46" spans="1:8" ht="60" customHeight="1">
      <c r="A46" s="10" t="s">
        <v>41</v>
      </c>
      <c r="B46" s="10" t="s">
        <v>104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7109375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6" t="s">
        <v>124</v>
      </c>
      <c r="B2" s="52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2006</v>
      </c>
      <c r="E12" s="11">
        <f t="shared" si="0"/>
        <v>2006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0.16</v>
      </c>
      <c r="E17" s="11">
        <f t="shared" si="0"/>
        <v>40</v>
      </c>
    </row>
    <row r="18" spans="1:5" ht="15.75">
      <c r="A18" t="s">
        <v>18</v>
      </c>
      <c r="B18" s="29"/>
      <c r="C18" s="74">
        <v>16200</v>
      </c>
      <c r="D18" s="41">
        <v>0.16</v>
      </c>
      <c r="E18" s="11">
        <f t="shared" si="0"/>
        <v>2592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50</v>
      </c>
      <c r="E29" s="11">
        <f t="shared" si="0"/>
        <v>25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9403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10033</v>
      </c>
    </row>
    <row r="42" spans="1:8">
      <c r="A42" s="17" t="s">
        <v>37</v>
      </c>
      <c r="B42" s="23"/>
    </row>
    <row r="43" spans="1:8">
      <c r="A43" s="24" t="s">
        <v>63</v>
      </c>
      <c r="B43" s="27">
        <v>2006</v>
      </c>
    </row>
    <row r="44" spans="1:8">
      <c r="A44" s="10" t="s">
        <v>64</v>
      </c>
      <c r="B44" s="10">
        <v>0.4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0.16</v>
      </c>
      <c r="C45" s="44"/>
    </row>
    <row r="46" spans="1:8" ht="60" customHeight="1">
      <c r="A46" s="10" t="s">
        <v>41</v>
      </c>
      <c r="B46" s="10" t="s">
        <v>104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="80" zoomScaleNormal="80" workbookViewId="0">
      <selection activeCell="A2" sqref="A2"/>
    </sheetView>
  </sheetViews>
  <sheetFormatPr defaultRowHeight="15"/>
  <cols>
    <col min="1" max="1" width="70.28515625" customWidth="1"/>
    <col min="2" max="2" width="15.5703125" style="27" customWidth="1"/>
    <col min="3" max="3" width="13.85546875" style="53" customWidth="1"/>
    <col min="4" max="4" width="9.85546875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8" t="s">
        <v>125</v>
      </c>
      <c r="B2" s="34"/>
    </row>
    <row r="4" spans="1:5" ht="15.75">
      <c r="A4" s="1" t="s">
        <v>2</v>
      </c>
      <c r="B4" s="23"/>
    </row>
    <row r="5" spans="1:5">
      <c r="C5" s="56" t="s">
        <v>3</v>
      </c>
      <c r="D5" s="42" t="s">
        <v>4</v>
      </c>
      <c r="E5" s="38" t="s">
        <v>5</v>
      </c>
    </row>
    <row r="6" spans="1:5">
      <c r="A6" s="58" t="s">
        <v>88</v>
      </c>
      <c r="B6" s="61" t="s">
        <v>126</v>
      </c>
      <c r="C6" s="53">
        <v>1500</v>
      </c>
      <c r="D6" s="41">
        <v>4</v>
      </c>
      <c r="E6" s="11">
        <f t="shared" ref="E6:E32" si="0">C6*D6</f>
        <v>6000</v>
      </c>
    </row>
    <row r="7" spans="1:5" ht="26.25">
      <c r="A7" s="62" t="s">
        <v>127</v>
      </c>
      <c r="B7" s="61" t="s">
        <v>128</v>
      </c>
      <c r="C7" s="74">
        <v>850</v>
      </c>
      <c r="D7" s="41">
        <v>12</v>
      </c>
      <c r="E7" s="11">
        <f t="shared" si="0"/>
        <v>10200</v>
      </c>
    </row>
    <row r="8" spans="1:5">
      <c r="A8" s="59" t="s">
        <v>11</v>
      </c>
      <c r="B8" s="10"/>
      <c r="C8" s="74">
        <v>300</v>
      </c>
      <c r="D8" s="41">
        <v>6</v>
      </c>
      <c r="E8" s="11">
        <f t="shared" si="0"/>
        <v>1800</v>
      </c>
    </row>
    <row r="9" spans="1:5" ht="15.75">
      <c r="A9" s="36" t="s">
        <v>49</v>
      </c>
      <c r="B9" s="29"/>
      <c r="C9" s="74">
        <v>150</v>
      </c>
      <c r="D9" s="41">
        <v>6</v>
      </c>
      <c r="E9" s="11">
        <f t="shared" si="0"/>
        <v>900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>
      <c r="A11" s="36" t="s">
        <v>51</v>
      </c>
      <c r="C11" s="74"/>
      <c r="E11" s="11">
        <f t="shared" si="0"/>
        <v>0</v>
      </c>
    </row>
    <row r="12" spans="1:5" ht="15.75">
      <c r="A12" s="59" t="s">
        <v>12</v>
      </c>
      <c r="B12" s="28"/>
      <c r="C12" s="74">
        <v>1</v>
      </c>
      <c r="D12" s="41">
        <v>318</v>
      </c>
      <c r="E12" s="11">
        <f t="shared" si="0"/>
        <v>318</v>
      </c>
    </row>
    <row r="13" spans="1:5" ht="15.75">
      <c r="A13" s="36" t="s">
        <v>129</v>
      </c>
      <c r="B13" s="29"/>
      <c r="C13" s="74"/>
      <c r="E13" s="11">
        <f t="shared" si="0"/>
        <v>0</v>
      </c>
    </row>
    <row r="14" spans="1:5" ht="15.75">
      <c r="A14" s="59" t="s">
        <v>14</v>
      </c>
      <c r="B14" s="28"/>
      <c r="C14" s="74"/>
      <c r="D14" s="41">
        <v>1.9</v>
      </c>
      <c r="E14" s="11">
        <f t="shared" si="0"/>
        <v>0</v>
      </c>
    </row>
    <row r="15" spans="1:5">
      <c r="A15" s="36" t="s">
        <v>52</v>
      </c>
      <c r="C15" s="74">
        <v>250</v>
      </c>
      <c r="E15" s="11">
        <f t="shared" si="0"/>
        <v>0</v>
      </c>
    </row>
    <row r="16" spans="1:5" ht="15.75">
      <c r="A16" s="60" t="s">
        <v>53</v>
      </c>
      <c r="B16" s="28"/>
      <c r="C16" s="74"/>
      <c r="E16" s="11">
        <f t="shared" si="0"/>
        <v>0</v>
      </c>
    </row>
    <row r="17" spans="1:5">
      <c r="A17" s="36" t="s">
        <v>54</v>
      </c>
      <c r="C17" s="74">
        <v>250</v>
      </c>
      <c r="D17" s="41">
        <v>1.9</v>
      </c>
      <c r="E17" s="11">
        <f t="shared" si="0"/>
        <v>475</v>
      </c>
    </row>
    <row r="18" spans="1:5" ht="15.75">
      <c r="A18" s="36" t="s">
        <v>18</v>
      </c>
      <c r="B18" s="29"/>
      <c r="C18" s="74">
        <v>16200</v>
      </c>
      <c r="D18" s="41">
        <v>1.9</v>
      </c>
      <c r="E18" s="11">
        <f t="shared" si="0"/>
        <v>30780</v>
      </c>
    </row>
    <row r="19" spans="1:5" ht="15.75">
      <c r="A19" s="59" t="s">
        <v>55</v>
      </c>
      <c r="B19" s="28"/>
      <c r="C19" s="74"/>
      <c r="E19" s="11">
        <f t="shared" si="0"/>
        <v>0</v>
      </c>
    </row>
    <row r="20" spans="1:5">
      <c r="A20" s="36" t="s">
        <v>20</v>
      </c>
      <c r="C20" s="74">
        <v>50</v>
      </c>
      <c r="D20" s="41">
        <v>2</v>
      </c>
      <c r="E20" s="11">
        <f t="shared" si="0"/>
        <v>100</v>
      </c>
    </row>
    <row r="21" spans="1:5">
      <c r="A21" s="36" t="s">
        <v>56</v>
      </c>
      <c r="C21" s="74">
        <v>50</v>
      </c>
      <c r="D21" s="41">
        <v>2</v>
      </c>
      <c r="E21" s="11">
        <f t="shared" si="0"/>
        <v>100</v>
      </c>
    </row>
    <row r="22" spans="1:5">
      <c r="A22" s="36" t="s">
        <v>57</v>
      </c>
      <c r="C22" s="74">
        <v>50</v>
      </c>
      <c r="D22" s="41">
        <v>2</v>
      </c>
      <c r="E22" s="11">
        <f t="shared" si="0"/>
        <v>100</v>
      </c>
    </row>
    <row r="23" spans="1:5" ht="15.75">
      <c r="A23" s="59" t="s">
        <v>23</v>
      </c>
      <c r="B23" s="28"/>
      <c r="C23" s="74"/>
      <c r="E23" s="11">
        <f t="shared" si="0"/>
        <v>0</v>
      </c>
    </row>
    <row r="24" spans="1:5">
      <c r="A24" s="36" t="s">
        <v>58</v>
      </c>
      <c r="C24" s="74">
        <v>210</v>
      </c>
      <c r="D24" s="41">
        <v>2</v>
      </c>
      <c r="E24" s="11">
        <f t="shared" si="0"/>
        <v>420</v>
      </c>
    </row>
    <row r="25" spans="1:5">
      <c r="A25" s="36" t="s">
        <v>59</v>
      </c>
      <c r="C25" s="74">
        <v>232</v>
      </c>
      <c r="D25" s="41">
        <v>2</v>
      </c>
      <c r="E25" s="11">
        <f t="shared" si="0"/>
        <v>464</v>
      </c>
    </row>
    <row r="26" spans="1:5">
      <c r="A26" s="36" t="s">
        <v>60</v>
      </c>
      <c r="C26" s="74">
        <v>1058</v>
      </c>
      <c r="D26" s="41">
        <v>2</v>
      </c>
      <c r="E26" s="11">
        <f t="shared" si="0"/>
        <v>2116</v>
      </c>
    </row>
    <row r="27" spans="1:5">
      <c r="A27" s="36" t="s">
        <v>61</v>
      </c>
      <c r="C27" s="74">
        <v>110</v>
      </c>
      <c r="D27" s="41">
        <v>2</v>
      </c>
      <c r="E27" s="11">
        <f t="shared" si="0"/>
        <v>220</v>
      </c>
    </row>
    <row r="28" spans="1:5" ht="15.75">
      <c r="A28" s="6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59" t="s">
        <v>29</v>
      </c>
      <c r="B29" s="28"/>
      <c r="C29" s="74">
        <v>0.5</v>
      </c>
      <c r="D29" s="41">
        <v>400</v>
      </c>
      <c r="E29" s="11">
        <f t="shared" si="0"/>
        <v>200</v>
      </c>
    </row>
    <row r="30" spans="1:5">
      <c r="A30" s="36" t="s">
        <v>30</v>
      </c>
      <c r="C30" s="74">
        <v>150</v>
      </c>
      <c r="D30" s="41">
        <v>5</v>
      </c>
      <c r="E30" s="11">
        <f t="shared" si="0"/>
        <v>750</v>
      </c>
    </row>
    <row r="31" spans="1:5">
      <c r="A31" s="59" t="s">
        <v>31</v>
      </c>
      <c r="B31" s="23"/>
      <c r="C31" s="74">
        <v>2</v>
      </c>
      <c r="D31" s="41">
        <v>416</v>
      </c>
      <c r="E31" s="11">
        <f t="shared" si="0"/>
        <v>832</v>
      </c>
    </row>
    <row r="32" spans="1:5">
      <c r="A32" s="36" t="s">
        <v>32</v>
      </c>
      <c r="C32" s="74">
        <v>416</v>
      </c>
      <c r="E32" s="11">
        <f t="shared" si="0"/>
        <v>0</v>
      </c>
    </row>
    <row r="33" spans="1:8">
      <c r="A33" s="58" t="s">
        <v>33</v>
      </c>
      <c r="B33" s="50"/>
      <c r="E33" s="11">
        <v>2000</v>
      </c>
    </row>
    <row r="34" spans="1:8" ht="12" customHeight="1"/>
    <row r="35" spans="1:8" ht="8.25" customHeight="1">
      <c r="A35" s="3"/>
      <c r="B35" s="23"/>
    </row>
    <row r="36" spans="1:8" ht="18.75">
      <c r="A36" s="3" t="s">
        <v>34</v>
      </c>
      <c r="B36" s="31"/>
      <c r="E36" s="49">
        <f>SUM(E6:E35)</f>
        <v>58189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57"/>
      <c r="D39" s="43"/>
      <c r="E39" s="14">
        <f>SUM(E36:E38)</f>
        <v>58819</v>
      </c>
    </row>
    <row r="42" spans="1:8">
      <c r="A42" s="17" t="s">
        <v>37</v>
      </c>
      <c r="C42" s="56"/>
    </row>
    <row r="43" spans="1:8">
      <c r="A43" s="24" t="s">
        <v>63</v>
      </c>
      <c r="B43" s="27">
        <v>318</v>
      </c>
      <c r="C43" s="56"/>
    </row>
    <row r="44" spans="1:8">
      <c r="A44" s="10" t="s">
        <v>64</v>
      </c>
      <c r="B44" s="10">
        <v>3.18</v>
      </c>
      <c r="C44" s="55"/>
      <c r="D44" s="44"/>
      <c r="E44" s="10"/>
      <c r="F44" s="10"/>
      <c r="G44" s="10"/>
      <c r="H44" s="10"/>
    </row>
    <row r="45" spans="1:8">
      <c r="A45" s="10" t="s">
        <v>65</v>
      </c>
      <c r="B45" s="10">
        <v>1.9</v>
      </c>
      <c r="C45" s="55"/>
    </row>
    <row r="46" spans="1:8">
      <c r="A46" s="10" t="s">
        <v>41</v>
      </c>
      <c r="B46" s="10"/>
      <c r="C46" s="55"/>
    </row>
    <row r="47" spans="1:8">
      <c r="A47" s="10" t="s">
        <v>42</v>
      </c>
      <c r="B47" s="10"/>
      <c r="C47" s="55"/>
    </row>
    <row r="48" spans="1:8">
      <c r="A48" s="10" t="s">
        <v>43</v>
      </c>
      <c r="B48" s="10"/>
      <c r="C48" s="55"/>
    </row>
    <row r="49" spans="1:3">
      <c r="A49" s="10" t="s">
        <v>44</v>
      </c>
      <c r="B49" s="10"/>
      <c r="C49" s="55"/>
    </row>
    <row r="51" spans="1:3" ht="35.25" customHeight="1">
      <c r="A51" s="54" t="s">
        <v>130</v>
      </c>
    </row>
  </sheetData>
  <pageMargins left="0.7" right="0.7" top="0.75" bottom="0.75" header="0.3" footer="0.3"/>
  <pageSetup scale="77" fitToHeight="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42578125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8" t="s">
        <v>131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816</v>
      </c>
      <c r="E12" s="11">
        <f t="shared" si="0"/>
        <v>816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</v>
      </c>
      <c r="E14" s="11">
        <f t="shared" si="0"/>
        <v>0</v>
      </c>
    </row>
    <row r="15" spans="1:5">
      <c r="A15" t="s">
        <v>52</v>
      </c>
      <c r="C15" s="74">
        <v>250</v>
      </c>
      <c r="D15" s="41">
        <v>0.1</v>
      </c>
      <c r="E15" s="11">
        <f t="shared" si="0"/>
        <v>25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</v>
      </c>
      <c r="E17" s="11">
        <f t="shared" si="0"/>
        <v>25</v>
      </c>
    </row>
    <row r="18" spans="1:5" ht="15.75">
      <c r="A18" t="s">
        <v>18</v>
      </c>
      <c r="B18" s="29"/>
      <c r="C18" s="74">
        <v>16200</v>
      </c>
      <c r="D18" s="41">
        <v>0.1</v>
      </c>
      <c r="E18" s="11">
        <f t="shared" si="0"/>
        <v>1620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70</v>
      </c>
      <c r="E29" s="11">
        <f t="shared" si="0"/>
        <v>35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7261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7891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816</v>
      </c>
      <c r="C43" s="42"/>
    </row>
    <row r="44" spans="1:8">
      <c r="A44" s="10" t="s">
        <v>64</v>
      </c>
      <c r="B44" s="10">
        <v>1.05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</v>
      </c>
      <c r="C45" s="44"/>
    </row>
    <row r="46" spans="1:8" ht="60" customHeight="1">
      <c r="A46" s="10" t="s">
        <v>41</v>
      </c>
      <c r="B46" s="10" t="s">
        <v>132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A2" sqref="A2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133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4286</v>
      </c>
      <c r="E12" s="11">
        <f t="shared" si="0"/>
        <v>4286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0.78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0.78</v>
      </c>
      <c r="E17" s="11">
        <f t="shared" si="0"/>
        <v>195</v>
      </c>
    </row>
    <row r="18" spans="1:5" ht="15.75">
      <c r="A18" t="s">
        <v>18</v>
      </c>
      <c r="B18" s="29"/>
      <c r="C18" s="74">
        <v>16200</v>
      </c>
      <c r="D18" s="41">
        <v>0.78</v>
      </c>
      <c r="E18" s="11">
        <f t="shared" si="0"/>
        <v>12636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2.25</v>
      </c>
      <c r="E20" s="11">
        <f t="shared" si="0"/>
        <v>112.5</v>
      </c>
    </row>
    <row r="21" spans="1:5">
      <c r="A21" t="s">
        <v>56</v>
      </c>
      <c r="C21" s="74">
        <v>50</v>
      </c>
      <c r="D21" s="41">
        <v>2.25</v>
      </c>
      <c r="E21" s="11">
        <f t="shared" si="0"/>
        <v>112.5</v>
      </c>
    </row>
    <row r="22" spans="1:5">
      <c r="A22" t="s">
        <v>57</v>
      </c>
      <c r="C22" s="74">
        <v>50</v>
      </c>
      <c r="D22" s="41">
        <v>2.25</v>
      </c>
      <c r="E22" s="11">
        <f t="shared" si="0"/>
        <v>112.5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2.25</v>
      </c>
      <c r="E24" s="11">
        <f t="shared" si="0"/>
        <v>472.5</v>
      </c>
    </row>
    <row r="25" spans="1:5">
      <c r="A25" t="s">
        <v>59</v>
      </c>
      <c r="C25" s="74">
        <v>232</v>
      </c>
      <c r="D25" s="41">
        <v>2.25</v>
      </c>
      <c r="E25" s="11">
        <f t="shared" si="0"/>
        <v>522</v>
      </c>
    </row>
    <row r="26" spans="1:5">
      <c r="A26" t="s">
        <v>60</v>
      </c>
      <c r="C26" s="74">
        <v>1058</v>
      </c>
      <c r="D26" s="41">
        <v>2.25</v>
      </c>
      <c r="E26" s="11">
        <f t="shared" si="0"/>
        <v>2380.5</v>
      </c>
    </row>
    <row r="27" spans="1:5">
      <c r="A27" t="s">
        <v>61</v>
      </c>
      <c r="C27" s="74">
        <v>110</v>
      </c>
      <c r="D27" s="41">
        <v>2.25</v>
      </c>
      <c r="E27" s="11">
        <f t="shared" si="0"/>
        <v>247.5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300</v>
      </c>
      <c r="E29" s="11">
        <f t="shared" si="0"/>
        <v>150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25857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26487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4286</v>
      </c>
      <c r="C43" s="42"/>
    </row>
    <row r="44" spans="1:8">
      <c r="A44" s="10" t="s">
        <v>64</v>
      </c>
      <c r="B44" s="10">
        <v>2.09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0.78</v>
      </c>
      <c r="C45" s="44"/>
    </row>
    <row r="46" spans="1:8" ht="60" customHeight="1">
      <c r="A46" s="10" t="s">
        <v>41</v>
      </c>
      <c r="B46" s="10" t="s">
        <v>90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="80" zoomScaleNormal="80" workbookViewId="0">
      <selection activeCell="D44" sqref="D44"/>
    </sheetView>
  </sheetViews>
  <sheetFormatPr defaultRowHeight="15"/>
  <cols>
    <col min="1" max="1" width="67.140625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65" t="s">
        <v>134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7.0000000000000007E-2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7.0000000000000007E-2</v>
      </c>
      <c r="E17" s="11">
        <f t="shared" si="0"/>
        <v>17.5</v>
      </c>
    </row>
    <row r="18" spans="1:5" ht="15.75">
      <c r="A18" t="s">
        <v>18</v>
      </c>
      <c r="B18" s="29"/>
      <c r="C18" s="74">
        <v>16200</v>
      </c>
      <c r="D18" s="41">
        <v>7.0000000000000007E-2</v>
      </c>
      <c r="E18" s="11">
        <f t="shared" si="0"/>
        <v>1134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7.0000000000000007E-2</v>
      </c>
      <c r="E20" s="11">
        <f t="shared" si="0"/>
        <v>3.5000000000000004</v>
      </c>
    </row>
    <row r="21" spans="1:5">
      <c r="A21" t="s">
        <v>56</v>
      </c>
      <c r="C21" s="74">
        <v>50</v>
      </c>
      <c r="D21" s="41">
        <v>7.0000000000000007E-2</v>
      </c>
      <c r="E21" s="11">
        <f t="shared" si="0"/>
        <v>3.5000000000000004</v>
      </c>
    </row>
    <row r="22" spans="1:5">
      <c r="A22" t="s">
        <v>57</v>
      </c>
      <c r="C22" s="74">
        <v>50</v>
      </c>
      <c r="D22" s="41">
        <v>7.0000000000000007E-2</v>
      </c>
      <c r="E22" s="11">
        <f t="shared" si="0"/>
        <v>3.5000000000000004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E24" s="11">
        <f t="shared" si="0"/>
        <v>0</v>
      </c>
    </row>
    <row r="25" spans="1:5">
      <c r="A25" t="s">
        <v>59</v>
      </c>
      <c r="C25" s="74">
        <v>232</v>
      </c>
      <c r="E25" s="11">
        <f t="shared" si="0"/>
        <v>0</v>
      </c>
    </row>
    <row r="26" spans="1:5">
      <c r="A26" t="s">
        <v>60</v>
      </c>
      <c r="C26" s="74">
        <v>1058</v>
      </c>
      <c r="E26" s="11">
        <f t="shared" si="0"/>
        <v>0</v>
      </c>
    </row>
    <row r="27" spans="1:5">
      <c r="A27" t="s">
        <v>61</v>
      </c>
      <c r="C27" s="74">
        <v>110</v>
      </c>
      <c r="E27" s="11">
        <f t="shared" si="0"/>
        <v>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E29" s="11">
        <f t="shared" si="0"/>
        <v>0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E31" s="11">
        <f t="shared" si="0"/>
        <v>0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3726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4356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 t="s">
        <v>96</v>
      </c>
      <c r="C43" s="42"/>
    </row>
    <row r="44" spans="1:8">
      <c r="A44" s="10" t="s">
        <v>64</v>
      </c>
      <c r="B44" s="10">
        <v>1.1000000000000001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64">
        <v>7.0000000000000007E-2</v>
      </c>
      <c r="C45" s="44"/>
    </row>
    <row r="46" spans="1:8" ht="60" customHeight="1">
      <c r="A46" s="10" t="s">
        <v>41</v>
      </c>
      <c r="B46" s="10" t="s">
        <v>90</v>
      </c>
      <c r="C46" s="44"/>
    </row>
    <row r="47" spans="1:8">
      <c r="A47" s="10" t="s">
        <v>42</v>
      </c>
      <c r="B47" s="27" t="s">
        <v>67</v>
      </c>
      <c r="C47" s="44"/>
    </row>
    <row r="48" spans="1:8">
      <c r="A48" s="10" t="s">
        <v>43</v>
      </c>
      <c r="B48" t="s">
        <v>91</v>
      </c>
      <c r="C48" s="44"/>
    </row>
    <row r="49" spans="1:3">
      <c r="A49" s="10" t="s">
        <v>44</v>
      </c>
      <c r="B49" s="10" t="s">
        <v>77</v>
      </c>
      <c r="C49" s="44"/>
    </row>
    <row r="51" spans="1:3" ht="26.25">
      <c r="A51" s="63" t="s">
        <v>135</v>
      </c>
    </row>
  </sheetData>
  <pageMargins left="0.7" right="0.7" top="0.75" bottom="0.75" header="0.3" footer="0.3"/>
  <pageSetup scale="80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" zoomScale="80" zoomScaleNormal="80" workbookViewId="0">
      <selection activeCell="B45" sqref="B45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85546875" style="41" customWidth="1"/>
    <col min="5" max="5" width="12.28515625" customWidth="1"/>
  </cols>
  <sheetData>
    <row r="1" spans="1:5" ht="15.75">
      <c r="A1" s="5" t="s">
        <v>0</v>
      </c>
      <c r="B1" s="25"/>
    </row>
    <row r="2" spans="1:5" ht="15.75">
      <c r="A2" s="8" t="s">
        <v>136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3412</v>
      </c>
      <c r="E12" s="11">
        <f t="shared" si="0"/>
        <v>3412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0.25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0.25</v>
      </c>
      <c r="E17" s="11">
        <f t="shared" si="0"/>
        <v>62.5</v>
      </c>
    </row>
    <row r="18" spans="1:5" ht="15.75">
      <c r="A18" t="s">
        <v>18</v>
      </c>
      <c r="B18" s="29"/>
      <c r="C18" s="74">
        <v>16200</v>
      </c>
      <c r="D18" s="41">
        <v>0.25</v>
      </c>
      <c r="E18" s="11">
        <f t="shared" si="0"/>
        <v>4050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1.42</v>
      </c>
      <c r="E20" s="11">
        <f t="shared" si="0"/>
        <v>71</v>
      </c>
    </row>
    <row r="21" spans="1:5">
      <c r="A21" t="s">
        <v>56</v>
      </c>
      <c r="C21" s="74">
        <v>50</v>
      </c>
      <c r="D21" s="41">
        <v>1.42</v>
      </c>
      <c r="E21" s="11">
        <f t="shared" si="0"/>
        <v>71</v>
      </c>
    </row>
    <row r="22" spans="1:5">
      <c r="A22" t="s">
        <v>57</v>
      </c>
      <c r="C22" s="74">
        <v>50</v>
      </c>
      <c r="D22" s="41">
        <v>1.42</v>
      </c>
      <c r="E22" s="11">
        <f t="shared" si="0"/>
        <v>71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1.42</v>
      </c>
      <c r="E24" s="11">
        <f t="shared" si="0"/>
        <v>298.2</v>
      </c>
    </row>
    <row r="25" spans="1:5">
      <c r="A25" t="s">
        <v>59</v>
      </c>
      <c r="C25" s="74">
        <v>232</v>
      </c>
      <c r="D25" s="41">
        <v>1.42</v>
      </c>
      <c r="E25" s="11">
        <f t="shared" si="0"/>
        <v>329.44</v>
      </c>
    </row>
    <row r="26" spans="1:5">
      <c r="A26" t="s">
        <v>60</v>
      </c>
      <c r="C26" s="74">
        <v>1058</v>
      </c>
      <c r="D26" s="41">
        <v>1.42</v>
      </c>
      <c r="E26" s="11">
        <f t="shared" si="0"/>
        <v>1502.36</v>
      </c>
    </row>
    <row r="27" spans="1:5">
      <c r="A27" t="s">
        <v>61</v>
      </c>
      <c r="C27" s="74">
        <v>110</v>
      </c>
      <c r="D27" s="41">
        <v>1.42</v>
      </c>
      <c r="E27" s="11">
        <f t="shared" si="0"/>
        <v>156.19999999999999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150</v>
      </c>
      <c r="E29" s="11">
        <f t="shared" si="0"/>
        <v>75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14728.700000000003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15358.700000000003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3412</v>
      </c>
      <c r="C43" s="42"/>
    </row>
    <row r="44" spans="1:8">
      <c r="A44" s="10" t="s">
        <v>64</v>
      </c>
      <c r="B44" s="10">
        <v>0.48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0.25</v>
      </c>
      <c r="C45" s="44"/>
    </row>
    <row r="46" spans="1:8" ht="60" customHeight="1">
      <c r="A46" s="10" t="s">
        <v>41</v>
      </c>
      <c r="B46" s="10" t="s">
        <v>137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"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2851562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138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3403</v>
      </c>
      <c r="E12" s="11">
        <f t="shared" si="0"/>
        <v>3403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0.22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0.22</v>
      </c>
      <c r="E17" s="11">
        <f t="shared" si="0"/>
        <v>55</v>
      </c>
    </row>
    <row r="18" spans="1:5" ht="15.75">
      <c r="A18" t="s">
        <v>18</v>
      </c>
      <c r="B18" s="29"/>
      <c r="C18" s="74">
        <v>16200</v>
      </c>
      <c r="D18" s="41">
        <v>0.22</v>
      </c>
      <c r="E18" s="11">
        <f t="shared" si="0"/>
        <v>3564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1.4</v>
      </c>
      <c r="E20" s="11">
        <f t="shared" si="0"/>
        <v>70</v>
      </c>
    </row>
    <row r="21" spans="1:5">
      <c r="A21" t="s">
        <v>56</v>
      </c>
      <c r="C21" s="74">
        <v>50</v>
      </c>
      <c r="D21" s="41">
        <v>1.4</v>
      </c>
      <c r="E21" s="11">
        <f t="shared" si="0"/>
        <v>70</v>
      </c>
    </row>
    <row r="22" spans="1:5">
      <c r="A22" t="s">
        <v>57</v>
      </c>
      <c r="C22" s="74">
        <v>50</v>
      </c>
      <c r="D22" s="41">
        <v>1.4</v>
      </c>
      <c r="E22" s="11">
        <f t="shared" si="0"/>
        <v>70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1.4</v>
      </c>
      <c r="E24" s="11">
        <f t="shared" si="0"/>
        <v>294</v>
      </c>
    </row>
    <row r="25" spans="1:5">
      <c r="A25" t="s">
        <v>59</v>
      </c>
      <c r="C25" s="74">
        <v>232</v>
      </c>
      <c r="D25" s="41">
        <v>1.4</v>
      </c>
      <c r="E25" s="11">
        <f t="shared" si="0"/>
        <v>324.79999999999995</v>
      </c>
    </row>
    <row r="26" spans="1:5">
      <c r="A26" t="s">
        <v>60</v>
      </c>
      <c r="C26" s="74">
        <v>1058</v>
      </c>
      <c r="D26" s="41">
        <v>1.4</v>
      </c>
      <c r="E26" s="11">
        <f t="shared" si="0"/>
        <v>1481.1999999999998</v>
      </c>
    </row>
    <row r="27" spans="1:5">
      <c r="A27" t="s">
        <v>61</v>
      </c>
      <c r="C27" s="74">
        <v>110</v>
      </c>
      <c r="D27" s="41">
        <v>1.4</v>
      </c>
      <c r="E27" s="11">
        <f t="shared" si="0"/>
        <v>154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3403</v>
      </c>
      <c r="E29" s="11">
        <f t="shared" si="0"/>
        <v>1701.5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15817.5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16447.5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3403</v>
      </c>
      <c r="C43" s="42"/>
    </row>
    <row r="44" spans="1:8">
      <c r="A44" s="10" t="s">
        <v>64</v>
      </c>
      <c r="B44" s="10">
        <v>1.38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0.22</v>
      </c>
      <c r="C45" s="44"/>
    </row>
    <row r="46" spans="1:8" ht="29.25" customHeight="1">
      <c r="A46" s="10" t="s">
        <v>41</v>
      </c>
      <c r="B46" s="10" t="s">
        <v>117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D20" sqref="D20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2.140625" customWidth="1"/>
  </cols>
  <sheetData>
    <row r="1" spans="1:5" ht="15.75">
      <c r="A1" s="5" t="s">
        <v>0</v>
      </c>
      <c r="B1" s="25"/>
    </row>
    <row r="2" spans="1:5" ht="15.75">
      <c r="A2" s="8" t="s">
        <v>139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4170</v>
      </c>
      <c r="E12" s="11">
        <f t="shared" si="0"/>
        <v>4170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0.2</v>
      </c>
      <c r="E17" s="11">
        <f t="shared" si="0"/>
        <v>50</v>
      </c>
    </row>
    <row r="18" spans="1:5" ht="15.75">
      <c r="A18" t="s">
        <v>18</v>
      </c>
      <c r="B18" s="29"/>
      <c r="C18" s="74">
        <v>16200</v>
      </c>
      <c r="D18" s="41">
        <v>0.2</v>
      </c>
      <c r="E18" s="11">
        <f t="shared" si="0"/>
        <v>3240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1.64</v>
      </c>
      <c r="E20" s="11">
        <f t="shared" si="0"/>
        <v>82</v>
      </c>
    </row>
    <row r="21" spans="1:5">
      <c r="A21" t="s">
        <v>56</v>
      </c>
      <c r="C21" s="74">
        <v>50</v>
      </c>
      <c r="D21" s="41">
        <v>1.64</v>
      </c>
      <c r="E21" s="11">
        <f t="shared" si="0"/>
        <v>82</v>
      </c>
    </row>
    <row r="22" spans="1:5">
      <c r="A22" t="s">
        <v>57</v>
      </c>
      <c r="C22" s="74">
        <v>50</v>
      </c>
      <c r="D22" s="41">
        <v>1.64</v>
      </c>
      <c r="E22" s="11">
        <f t="shared" si="0"/>
        <v>82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1.64</v>
      </c>
      <c r="E24" s="11">
        <f t="shared" si="0"/>
        <v>344.4</v>
      </c>
    </row>
    <row r="25" spans="1:5">
      <c r="A25" t="s">
        <v>59</v>
      </c>
      <c r="C25" s="74">
        <v>232</v>
      </c>
      <c r="D25" s="41">
        <v>1.64</v>
      </c>
      <c r="E25" s="11">
        <f t="shared" si="0"/>
        <v>380.47999999999996</v>
      </c>
    </row>
    <row r="26" spans="1:5">
      <c r="A26" t="s">
        <v>60</v>
      </c>
      <c r="C26" s="74">
        <v>1058</v>
      </c>
      <c r="D26" s="41">
        <v>1.64</v>
      </c>
      <c r="E26" s="11">
        <f t="shared" si="0"/>
        <v>1735.12</v>
      </c>
    </row>
    <row r="27" spans="1:5">
      <c r="A27" t="s">
        <v>61</v>
      </c>
      <c r="C27" s="74">
        <v>110</v>
      </c>
      <c r="D27" s="41">
        <v>1.64</v>
      </c>
      <c r="E27" s="11">
        <f t="shared" si="0"/>
        <v>180.39999999999998</v>
      </c>
    </row>
    <row r="28" spans="1:5" ht="15.75">
      <c r="A28" s="20" t="s">
        <v>62</v>
      </c>
      <c r="B28" s="28"/>
      <c r="C28" s="74">
        <v>414</v>
      </c>
      <c r="D28" s="41">
        <v>2</v>
      </c>
      <c r="E28" s="11">
        <f t="shared" si="0"/>
        <v>828</v>
      </c>
    </row>
    <row r="29" spans="1:5" ht="15.75">
      <c r="A29" s="3" t="s">
        <v>29</v>
      </c>
      <c r="B29" s="28"/>
      <c r="C29" s="74">
        <v>0.5</v>
      </c>
      <c r="D29" s="41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416</v>
      </c>
      <c r="E31" s="11">
        <f t="shared" si="0"/>
        <v>832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15906.4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16536.400000000001</v>
      </c>
    </row>
    <row r="42" spans="1:8">
      <c r="A42" s="17" t="s">
        <v>37</v>
      </c>
      <c r="B42" s="23"/>
      <c r="C42" s="66"/>
    </row>
    <row r="43" spans="1:8">
      <c r="A43" s="24" t="s">
        <v>63</v>
      </c>
      <c r="B43" s="51">
        <v>4170</v>
      </c>
      <c r="C43" s="41" t="s">
        <v>73</v>
      </c>
    </row>
    <row r="44" spans="1:8">
      <c r="A44" s="10" t="s">
        <v>64</v>
      </c>
      <c r="B44" s="10">
        <v>0.38</v>
      </c>
      <c r="C44" s="44">
        <v>0.18</v>
      </c>
      <c r="D44" s="44"/>
      <c r="E44" s="10"/>
      <c r="F44" s="10"/>
      <c r="G44" s="10"/>
      <c r="H44" s="10"/>
    </row>
    <row r="45" spans="1:8">
      <c r="A45" s="10" t="s">
        <v>65</v>
      </c>
      <c r="B45" s="10">
        <v>0.13</v>
      </c>
      <c r="C45" s="44">
        <v>0.09</v>
      </c>
    </row>
    <row r="46" spans="1:8" ht="60" customHeight="1">
      <c r="A46" s="10" t="s">
        <v>41</v>
      </c>
      <c r="B46" s="10" t="s">
        <v>104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C44" sqref="C44:C45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7109375" style="41" customWidth="1"/>
    <col min="5" max="5" width="12.28515625" customWidth="1"/>
  </cols>
  <sheetData>
    <row r="1" spans="1:5" ht="15.75">
      <c r="A1" s="5" t="s">
        <v>0</v>
      </c>
      <c r="B1" s="25"/>
    </row>
    <row r="2" spans="1:5" ht="15.75">
      <c r="A2" s="8" t="s">
        <v>140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848</v>
      </c>
      <c r="E12" s="11">
        <f t="shared" si="0"/>
        <v>848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0.12</v>
      </c>
      <c r="E17" s="11">
        <f t="shared" si="0"/>
        <v>30</v>
      </c>
    </row>
    <row r="18" spans="1:5" ht="15.75">
      <c r="A18" t="s">
        <v>18</v>
      </c>
      <c r="B18" s="29"/>
      <c r="C18" s="74">
        <v>16200</v>
      </c>
      <c r="D18" s="41">
        <v>0.12</v>
      </c>
      <c r="E18" s="11">
        <f t="shared" si="0"/>
        <v>1944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2</v>
      </c>
      <c r="E28" s="11">
        <f t="shared" si="0"/>
        <v>828</v>
      </c>
    </row>
    <row r="29" spans="1:5" ht="15.75">
      <c r="A29" s="3" t="s">
        <v>29</v>
      </c>
      <c r="B29" s="28"/>
      <c r="C29" s="74">
        <v>0.5</v>
      </c>
      <c r="D29" s="41">
        <v>848</v>
      </c>
      <c r="E29" s="11">
        <f t="shared" si="0"/>
        <v>424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416</v>
      </c>
      <c r="E31" s="11">
        <f t="shared" si="0"/>
        <v>832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8816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9446</v>
      </c>
    </row>
    <row r="42" spans="1:8">
      <c r="A42" s="17" t="s">
        <v>37</v>
      </c>
      <c r="B42" s="23"/>
      <c r="C42" s="66"/>
    </row>
    <row r="43" spans="1:8">
      <c r="A43" s="24" t="s">
        <v>63</v>
      </c>
      <c r="B43" s="27">
        <v>848</v>
      </c>
    </row>
    <row r="44" spans="1:8">
      <c r="A44" s="10" t="s">
        <v>64</v>
      </c>
      <c r="B44" s="10">
        <v>0.53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0.12</v>
      </c>
      <c r="C45" s="44">
        <v>0.47</v>
      </c>
    </row>
    <row r="46" spans="1:8" ht="60" customHeight="1">
      <c r="A46" s="10" t="s">
        <v>41</v>
      </c>
      <c r="B46" s="10" t="s">
        <v>141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B36" sqref="B36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8.7109375" style="41" customWidth="1"/>
    <col min="5" max="5" width="12.28515625" customWidth="1"/>
  </cols>
  <sheetData>
    <row r="1" spans="1:5" ht="15.75">
      <c r="A1" s="5" t="s">
        <v>0</v>
      </c>
      <c r="B1" s="25"/>
    </row>
    <row r="2" spans="1:5" ht="15.75">
      <c r="A2" s="8" t="s">
        <v>218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3</v>
      </c>
      <c r="E7" s="11">
        <f t="shared" si="0"/>
        <v>4500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0.47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0.47</v>
      </c>
      <c r="E17" s="11">
        <f t="shared" si="0"/>
        <v>117.5</v>
      </c>
    </row>
    <row r="18" spans="1:5" ht="15.75">
      <c r="A18" t="s">
        <v>18</v>
      </c>
      <c r="B18" s="29"/>
      <c r="C18" s="74">
        <v>16200</v>
      </c>
      <c r="D18" s="41">
        <v>0.47</v>
      </c>
      <c r="E18" s="11">
        <f t="shared" si="0"/>
        <v>7614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2</v>
      </c>
      <c r="E28" s="11">
        <f t="shared" si="0"/>
        <v>828</v>
      </c>
    </row>
    <row r="29" spans="1:5" ht="15.75">
      <c r="A29" s="3" t="s">
        <v>29</v>
      </c>
      <c r="B29" s="28"/>
      <c r="C29" s="74">
        <v>0.5</v>
      </c>
      <c r="E29" s="11">
        <f t="shared" si="0"/>
        <v>0</v>
      </c>
    </row>
    <row r="30" spans="1:5">
      <c r="A30" t="s">
        <v>30</v>
      </c>
      <c r="C30" s="74">
        <v>150</v>
      </c>
      <c r="D30" s="41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 s="41">
        <v>416</v>
      </c>
      <c r="E31" s="11">
        <f t="shared" si="0"/>
        <v>832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18251.5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18881.5</v>
      </c>
    </row>
    <row r="42" spans="1:8">
      <c r="A42" s="17" t="s">
        <v>37</v>
      </c>
      <c r="B42" s="23"/>
      <c r="C42" s="66"/>
    </row>
    <row r="43" spans="1:8">
      <c r="A43" s="24" t="s">
        <v>63</v>
      </c>
      <c r="B43" s="27" t="s">
        <v>73</v>
      </c>
    </row>
    <row r="44" spans="1:8">
      <c r="A44" s="10" t="s">
        <v>64</v>
      </c>
      <c r="B44" s="10">
        <v>0.89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0.47</v>
      </c>
      <c r="C45" s="44"/>
    </row>
    <row r="46" spans="1:8" ht="60" customHeight="1">
      <c r="A46" s="10" t="s">
        <v>41</v>
      </c>
      <c r="B46" s="10" t="s">
        <v>141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8" t="s">
        <v>142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D10" s="41">
        <v>2</v>
      </c>
      <c r="E10" s="11">
        <f t="shared" si="0"/>
        <v>250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2009</v>
      </c>
      <c r="E12" s="11">
        <f t="shared" si="0"/>
        <v>2009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0.41</v>
      </c>
      <c r="E17" s="11">
        <f t="shared" si="0"/>
        <v>102.5</v>
      </c>
    </row>
    <row r="18" spans="1:5" ht="15.75">
      <c r="A18" t="s">
        <v>18</v>
      </c>
      <c r="B18" s="29"/>
      <c r="C18" s="74">
        <v>16200</v>
      </c>
      <c r="D18" s="41">
        <v>0.41</v>
      </c>
      <c r="E18" s="11">
        <f t="shared" si="0"/>
        <v>6642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1.1000000000000001</v>
      </c>
      <c r="E20" s="11">
        <f t="shared" si="0"/>
        <v>55.000000000000007</v>
      </c>
    </row>
    <row r="21" spans="1:5">
      <c r="A21" t="s">
        <v>56</v>
      </c>
      <c r="C21" s="74">
        <v>50</v>
      </c>
      <c r="D21" s="41">
        <v>1.1000000000000001</v>
      </c>
      <c r="E21" s="11">
        <f t="shared" si="0"/>
        <v>55.000000000000007</v>
      </c>
    </row>
    <row r="22" spans="1:5">
      <c r="A22" t="s">
        <v>57</v>
      </c>
      <c r="C22" s="74">
        <v>50</v>
      </c>
      <c r="D22" s="41">
        <v>1.1000000000000001</v>
      </c>
      <c r="E22" s="11">
        <f t="shared" si="0"/>
        <v>55.000000000000007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1.1000000000000001</v>
      </c>
      <c r="E24" s="11">
        <f t="shared" si="0"/>
        <v>231.00000000000003</v>
      </c>
    </row>
    <row r="25" spans="1:5">
      <c r="A25" t="s">
        <v>59</v>
      </c>
      <c r="C25" s="74">
        <v>232</v>
      </c>
      <c r="D25" s="41">
        <v>1.1000000000000001</v>
      </c>
      <c r="E25" s="11">
        <f t="shared" si="0"/>
        <v>255.20000000000002</v>
      </c>
    </row>
    <row r="26" spans="1:5">
      <c r="A26" t="s">
        <v>60</v>
      </c>
      <c r="C26" s="74">
        <v>1058</v>
      </c>
      <c r="D26" s="41">
        <v>1.1000000000000001</v>
      </c>
      <c r="E26" s="11">
        <f t="shared" si="0"/>
        <v>1163.8000000000002</v>
      </c>
    </row>
    <row r="27" spans="1:5">
      <c r="A27" t="s">
        <v>61</v>
      </c>
      <c r="C27" s="74">
        <v>110</v>
      </c>
      <c r="D27" s="41">
        <v>1.1000000000000001</v>
      </c>
      <c r="E27" s="11">
        <f t="shared" si="0"/>
        <v>121.00000000000001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15669.5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16299.5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2009</v>
      </c>
      <c r="C43" s="42"/>
    </row>
    <row r="44" spans="1:8">
      <c r="A44" s="10" t="s">
        <v>64</v>
      </c>
      <c r="B44" s="10">
        <v>1.03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0.41</v>
      </c>
      <c r="C45" s="44"/>
    </row>
    <row r="46" spans="1:8" ht="60" customHeight="1">
      <c r="A46" s="10" t="s">
        <v>41</v>
      </c>
      <c r="B46" s="10" t="s">
        <v>110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" style="41" customWidth="1"/>
    <col min="5" max="5" width="12.42578125" customWidth="1"/>
  </cols>
  <sheetData>
    <row r="1" spans="1:5" ht="15.75">
      <c r="A1" s="5" t="s">
        <v>0</v>
      </c>
      <c r="B1" s="25"/>
    </row>
    <row r="2" spans="1:5" ht="15.75">
      <c r="A2" s="8" t="s">
        <v>143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1900</v>
      </c>
      <c r="E12" s="11">
        <f t="shared" si="0"/>
        <v>1900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</v>
      </c>
      <c r="E17" s="11">
        <f t="shared" si="0"/>
        <v>25</v>
      </c>
    </row>
    <row r="18" spans="1:5" ht="15.75">
      <c r="A18" t="s">
        <v>18</v>
      </c>
      <c r="B18" s="29"/>
      <c r="C18" s="74">
        <v>16200</v>
      </c>
      <c r="D18" s="41">
        <v>0.1</v>
      </c>
      <c r="E18" s="11">
        <f t="shared" si="0"/>
        <v>1620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75</v>
      </c>
      <c r="E29" s="11">
        <f t="shared" si="0"/>
        <v>37.5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8322.5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8952.5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1900</v>
      </c>
      <c r="C43" s="42"/>
    </row>
    <row r="44" spans="1:8">
      <c r="A44" s="10" t="s">
        <v>64</v>
      </c>
      <c r="B44" s="10">
        <v>0.63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0.01</v>
      </c>
      <c r="C45" s="44"/>
    </row>
    <row r="46" spans="1:8" ht="60" customHeight="1">
      <c r="A46" s="10" t="s">
        <v>41</v>
      </c>
      <c r="B46" s="10" t="s">
        <v>144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145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2.7109375" customWidth="1"/>
  </cols>
  <sheetData>
    <row r="1" spans="1:5" ht="15.75">
      <c r="A1" s="5" t="s">
        <v>0</v>
      </c>
      <c r="B1" s="25"/>
    </row>
    <row r="2" spans="1:5" ht="15.75">
      <c r="A2" s="8" t="s">
        <v>146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7833</v>
      </c>
      <c r="E12" s="11">
        <f t="shared" si="0"/>
        <v>7833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0.23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0.23</v>
      </c>
      <c r="E17" s="11">
        <f t="shared" si="0"/>
        <v>57.5</v>
      </c>
    </row>
    <row r="18" spans="1:5" ht="15.75">
      <c r="A18" t="s">
        <v>18</v>
      </c>
      <c r="B18" s="29"/>
      <c r="C18" s="74">
        <v>16200</v>
      </c>
      <c r="D18" s="41">
        <v>0.23</v>
      </c>
      <c r="E18" s="11">
        <f t="shared" si="0"/>
        <v>3726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2.92</v>
      </c>
      <c r="E20" s="11">
        <f t="shared" si="0"/>
        <v>146</v>
      </c>
    </row>
    <row r="21" spans="1:5">
      <c r="A21" t="s">
        <v>56</v>
      </c>
      <c r="C21" s="74">
        <v>50</v>
      </c>
      <c r="D21" s="41">
        <v>2.92</v>
      </c>
      <c r="E21" s="11">
        <f t="shared" si="0"/>
        <v>146</v>
      </c>
    </row>
    <row r="22" spans="1:5">
      <c r="A22" t="s">
        <v>57</v>
      </c>
      <c r="C22" s="74">
        <v>50</v>
      </c>
      <c r="D22" s="41">
        <v>2.92</v>
      </c>
      <c r="E22" s="11">
        <f t="shared" si="0"/>
        <v>146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2.92</v>
      </c>
      <c r="E24" s="11">
        <f t="shared" si="0"/>
        <v>613.19999999999993</v>
      </c>
    </row>
    <row r="25" spans="1:5">
      <c r="A25" t="s">
        <v>59</v>
      </c>
      <c r="C25" s="74">
        <v>232</v>
      </c>
      <c r="D25" s="41">
        <v>2.92</v>
      </c>
      <c r="E25" s="11">
        <f t="shared" si="0"/>
        <v>677.43999999999994</v>
      </c>
    </row>
    <row r="26" spans="1:5">
      <c r="A26" t="s">
        <v>60</v>
      </c>
      <c r="C26" s="74">
        <v>1058</v>
      </c>
      <c r="D26" s="41">
        <v>2.92</v>
      </c>
      <c r="E26" s="11">
        <f t="shared" si="0"/>
        <v>3089.36</v>
      </c>
    </row>
    <row r="27" spans="1:5">
      <c r="A27" t="s">
        <v>61</v>
      </c>
      <c r="C27" s="74">
        <v>110</v>
      </c>
      <c r="D27" s="41">
        <v>2.92</v>
      </c>
      <c r="E27" s="11">
        <f t="shared" si="0"/>
        <v>321.2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75</v>
      </c>
      <c r="E29" s="11">
        <f t="shared" si="0"/>
        <v>37.5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19773.2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20403.2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7833</v>
      </c>
      <c r="C43" s="42"/>
    </row>
    <row r="44" spans="1:8">
      <c r="A44" s="10" t="s">
        <v>64</v>
      </c>
      <c r="B44" s="10">
        <v>0.93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0.23</v>
      </c>
      <c r="C45" s="44"/>
    </row>
    <row r="46" spans="1:8" ht="60" customHeight="1">
      <c r="A46" s="10" t="s">
        <v>41</v>
      </c>
      <c r="B46" s="10" t="s">
        <v>147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85546875" customWidth="1"/>
  </cols>
  <sheetData>
    <row r="1" spans="1:5" ht="15.75">
      <c r="A1" s="5" t="s">
        <v>0</v>
      </c>
      <c r="B1" s="25"/>
    </row>
    <row r="2" spans="1:5" ht="15.75">
      <c r="A2" s="8" t="s">
        <v>148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67">
        <v>3549</v>
      </c>
      <c r="E12" s="11">
        <f t="shared" si="0"/>
        <v>3549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1.44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1.44</v>
      </c>
      <c r="E17" s="11">
        <f t="shared" si="0"/>
        <v>360</v>
      </c>
    </row>
    <row r="18" spans="1:5" ht="15.75">
      <c r="A18" t="s">
        <v>18</v>
      </c>
      <c r="B18" s="29"/>
      <c r="C18" s="74">
        <v>16200</v>
      </c>
      <c r="D18" s="41">
        <v>1.44</v>
      </c>
      <c r="E18" s="11">
        <f t="shared" si="0"/>
        <v>23328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2.64</v>
      </c>
      <c r="E20" s="11">
        <f t="shared" si="0"/>
        <v>132</v>
      </c>
    </row>
    <row r="21" spans="1:5">
      <c r="A21" t="s">
        <v>56</v>
      </c>
      <c r="C21" s="74">
        <v>50</v>
      </c>
      <c r="D21" s="41">
        <v>2.64</v>
      </c>
      <c r="E21" s="11">
        <f t="shared" si="0"/>
        <v>132</v>
      </c>
    </row>
    <row r="22" spans="1:5">
      <c r="A22" t="s">
        <v>57</v>
      </c>
      <c r="C22" s="74">
        <v>50</v>
      </c>
      <c r="D22" s="41">
        <v>2.64</v>
      </c>
      <c r="E22" s="11">
        <f t="shared" si="0"/>
        <v>132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2.64</v>
      </c>
      <c r="E24" s="11">
        <f t="shared" si="0"/>
        <v>554.4</v>
      </c>
    </row>
    <row r="25" spans="1:5">
      <c r="A25" t="s">
        <v>59</v>
      </c>
      <c r="C25" s="74">
        <v>232</v>
      </c>
      <c r="D25" s="41">
        <v>2.64</v>
      </c>
      <c r="E25" s="11">
        <f t="shared" si="0"/>
        <v>612.48</v>
      </c>
    </row>
    <row r="26" spans="1:5">
      <c r="A26" t="s">
        <v>60</v>
      </c>
      <c r="C26" s="74">
        <v>1058</v>
      </c>
      <c r="D26" s="41">
        <v>2.64</v>
      </c>
      <c r="E26" s="11">
        <f t="shared" si="0"/>
        <v>2793.1200000000003</v>
      </c>
    </row>
    <row r="27" spans="1:5">
      <c r="A27" t="s">
        <v>61</v>
      </c>
      <c r="C27" s="74">
        <v>110</v>
      </c>
      <c r="D27" s="41">
        <v>2.64</v>
      </c>
      <c r="E27" s="11">
        <f t="shared" si="0"/>
        <v>290.40000000000003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36563.4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37193.4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3549</v>
      </c>
      <c r="C43" s="42"/>
    </row>
    <row r="44" spans="1:8">
      <c r="A44" s="10" t="s">
        <v>64</v>
      </c>
      <c r="B44" s="10">
        <v>3.01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1.44</v>
      </c>
      <c r="C45" s="44"/>
    </row>
    <row r="46" spans="1:8" ht="60" customHeight="1">
      <c r="A46" s="10" t="s">
        <v>41</v>
      </c>
      <c r="B46" s="10" t="s">
        <v>149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" zoomScale="80" zoomScaleNormal="80" workbookViewId="0">
      <selection activeCell="D36" sqref="D36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150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661</v>
      </c>
      <c r="E12" s="11">
        <f t="shared" si="0"/>
        <v>661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0.46</v>
      </c>
      <c r="E17" s="11">
        <f t="shared" si="0"/>
        <v>115</v>
      </c>
    </row>
    <row r="18" spans="1:5" ht="15.75">
      <c r="A18" t="s">
        <v>18</v>
      </c>
      <c r="B18" s="29"/>
      <c r="C18" s="74">
        <v>16200</v>
      </c>
      <c r="D18" s="41">
        <v>0.46</v>
      </c>
      <c r="E18" s="11">
        <f t="shared" si="0"/>
        <v>7452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150</v>
      </c>
      <c r="E29" s="11">
        <f t="shared" si="0"/>
        <v>75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14693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15323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661</v>
      </c>
      <c r="C43" s="42"/>
    </row>
    <row r="44" spans="1:8">
      <c r="A44" s="10" t="s">
        <v>64</v>
      </c>
      <c r="B44" s="27">
        <v>1.78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27">
        <v>0.46</v>
      </c>
      <c r="C45" s="44"/>
    </row>
    <row r="46" spans="1:8" ht="60" customHeight="1">
      <c r="A46" s="10" t="s">
        <v>41</v>
      </c>
      <c r="B46" s="10" t="s">
        <v>151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6" bestFit="1" customWidth="1"/>
    <col min="2" max="2" width="15.5703125" style="27" customWidth="1"/>
    <col min="3" max="3" width="13.85546875" style="41" customWidth="1"/>
    <col min="4" max="4" width="9.85546875" style="41" customWidth="1"/>
    <col min="5" max="5" width="13" customWidth="1"/>
  </cols>
  <sheetData>
    <row r="1" spans="1:5" ht="15.75">
      <c r="A1" s="5" t="s">
        <v>0</v>
      </c>
      <c r="B1" s="25"/>
    </row>
    <row r="2" spans="1:5" ht="15.75">
      <c r="A2" s="8" t="s">
        <v>152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255</v>
      </c>
      <c r="E12" s="11">
        <f t="shared" si="0"/>
        <v>255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0.13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153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0.13</v>
      </c>
      <c r="E17" s="11">
        <f t="shared" si="0"/>
        <v>32.5</v>
      </c>
    </row>
    <row r="18" spans="1:5" ht="15.75">
      <c r="A18" t="s">
        <v>18</v>
      </c>
      <c r="B18" s="29"/>
      <c r="C18" s="74">
        <v>16200</v>
      </c>
      <c r="D18" s="41">
        <v>0.13</v>
      </c>
      <c r="E18" s="11">
        <f t="shared" si="0"/>
        <v>2106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154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155</v>
      </c>
      <c r="B29" s="28"/>
      <c r="C29" s="74">
        <v>0.5</v>
      </c>
      <c r="D29" s="41">
        <v>75</v>
      </c>
      <c r="E29" s="11">
        <f t="shared" si="0"/>
        <v>37.5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50"/>
      <c r="E33" s="11">
        <v>2000</v>
      </c>
    </row>
    <row r="35" spans="1:5">
      <c r="A35" s="3"/>
      <c r="B35" s="23"/>
    </row>
    <row r="36" spans="1:5" ht="18.75">
      <c r="A36" s="3" t="s">
        <v>34</v>
      </c>
      <c r="B36" s="31"/>
      <c r="E36" s="49">
        <f>SUM(E6:E35)</f>
        <v>7171</v>
      </c>
    </row>
    <row r="37" spans="1:5" ht="15.75">
      <c r="A37" s="3" t="s">
        <v>35</v>
      </c>
      <c r="B37" s="28"/>
      <c r="E37" s="11">
        <v>630</v>
      </c>
    </row>
    <row r="39" spans="1:5" ht="18.75">
      <c r="A39" s="15" t="s">
        <v>36</v>
      </c>
      <c r="B39" s="32"/>
      <c r="C39" s="43"/>
      <c r="D39" s="43"/>
      <c r="E39" s="14">
        <f>SUM(E36:E38)</f>
        <v>7801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27">
        <v>255</v>
      </c>
      <c r="C43" s="42"/>
    </row>
    <row r="44" spans="1:5">
      <c r="A44" s="10" t="s">
        <v>64</v>
      </c>
      <c r="B44" s="10">
        <v>0.24</v>
      </c>
      <c r="C44" s="44"/>
      <c r="D44" s="44"/>
      <c r="E44" s="10"/>
    </row>
    <row r="45" spans="1:5">
      <c r="A45" s="10" t="s">
        <v>65</v>
      </c>
      <c r="B45" s="10">
        <v>0.13</v>
      </c>
      <c r="C45" s="44"/>
    </row>
    <row r="46" spans="1:5" ht="60" customHeight="1">
      <c r="A46" s="10" t="s">
        <v>41</v>
      </c>
      <c r="B46" s="10" t="s">
        <v>90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"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3.5703125" customWidth="1"/>
  </cols>
  <sheetData>
    <row r="1" spans="1:5" ht="15.75">
      <c r="A1" s="5" t="s">
        <v>0</v>
      </c>
      <c r="B1" s="25"/>
    </row>
    <row r="2" spans="1:5" ht="15.75">
      <c r="A2" s="8" t="s">
        <v>156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1239</v>
      </c>
      <c r="E12" s="11">
        <f t="shared" si="0"/>
        <v>1239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0.46</v>
      </c>
      <c r="E17" s="11">
        <f t="shared" si="0"/>
        <v>115</v>
      </c>
    </row>
    <row r="18" spans="1:5" ht="15.75">
      <c r="A18" t="s">
        <v>18</v>
      </c>
      <c r="B18" s="29"/>
      <c r="C18" s="74">
        <v>16200</v>
      </c>
      <c r="D18" s="41">
        <v>0.46</v>
      </c>
      <c r="E18" s="11">
        <f t="shared" si="0"/>
        <v>7452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60</v>
      </c>
      <c r="E29" s="11">
        <f t="shared" si="0"/>
        <v>30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13576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14206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1239</v>
      </c>
      <c r="C43" s="42"/>
    </row>
    <row r="44" spans="1:8">
      <c r="A44" s="10" t="s">
        <v>64</v>
      </c>
      <c r="B44" s="10">
        <v>1.01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0.46</v>
      </c>
      <c r="C45" s="44"/>
    </row>
    <row r="46" spans="1:8" ht="60" customHeight="1">
      <c r="A46" s="10" t="s">
        <v>41</v>
      </c>
      <c r="B46" s="10" t="s">
        <v>157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="80" zoomScaleNormal="80" workbookViewId="0">
      <selection activeCell="F37" sqref="F37"/>
    </sheetView>
  </sheetViews>
  <sheetFormatPr defaultRowHeight="15"/>
  <cols>
    <col min="1" max="1" width="68" customWidth="1"/>
    <col min="2" max="2" width="15.5703125" style="27" customWidth="1"/>
    <col min="3" max="3" width="13.85546875" style="41" customWidth="1"/>
    <col min="4" max="4" width="9.85546875" style="41" customWidth="1"/>
    <col min="5" max="5" width="16" bestFit="1" customWidth="1"/>
  </cols>
  <sheetData>
    <row r="1" spans="1:5" ht="15.75">
      <c r="A1" s="5" t="s">
        <v>0</v>
      </c>
      <c r="B1" s="25"/>
    </row>
    <row r="2" spans="1:5" ht="15.75">
      <c r="A2" s="8" t="s">
        <v>158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459</v>
      </c>
      <c r="E12" s="11">
        <f t="shared" si="0"/>
        <v>459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0.48</v>
      </c>
      <c r="E17" s="11">
        <f t="shared" si="0"/>
        <v>120</v>
      </c>
    </row>
    <row r="18" spans="1:5" ht="15.75">
      <c r="A18" t="s">
        <v>18</v>
      </c>
      <c r="B18" s="29"/>
      <c r="C18" s="74">
        <v>16200</v>
      </c>
      <c r="D18" s="41">
        <v>0.48</v>
      </c>
      <c r="E18" s="11">
        <f t="shared" si="0"/>
        <v>7776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 s="41">
        <v>180</v>
      </c>
      <c r="E29" s="11">
        <f t="shared" si="0"/>
        <v>90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31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8">
      <c r="A33" s="12" t="s">
        <v>33</v>
      </c>
      <c r="B33" s="50"/>
      <c r="E33" s="11">
        <v>2000</v>
      </c>
    </row>
    <row r="35" spans="1:8">
      <c r="A35" s="3"/>
      <c r="B35" s="23"/>
    </row>
    <row r="36" spans="1:8" ht="18.75">
      <c r="A36" s="3" t="s">
        <v>34</v>
      </c>
      <c r="B36" s="31"/>
      <c r="E36" s="49">
        <f>SUM(E6:E35)</f>
        <v>13335</v>
      </c>
    </row>
    <row r="37" spans="1:8" ht="15.75">
      <c r="A37" s="3" t="s">
        <v>35</v>
      </c>
      <c r="B37" s="28"/>
      <c r="E37" s="11">
        <v>630</v>
      </c>
    </row>
    <row r="39" spans="1:8" ht="18.75">
      <c r="A39" s="15" t="s">
        <v>36</v>
      </c>
      <c r="B39" s="32"/>
      <c r="C39" s="43"/>
      <c r="D39" s="43"/>
      <c r="E39" s="14">
        <f>SUM(E36:E38)</f>
        <v>13965</v>
      </c>
    </row>
    <row r="42" spans="1:8">
      <c r="A42" s="17" t="s">
        <v>37</v>
      </c>
      <c r="B42" s="23"/>
      <c r="C42" s="42"/>
    </row>
    <row r="43" spans="1:8">
      <c r="A43" s="24" t="s">
        <v>63</v>
      </c>
      <c r="B43" s="27">
        <v>459</v>
      </c>
      <c r="C43" s="42"/>
    </row>
    <row r="44" spans="1:8">
      <c r="A44" s="10" t="s">
        <v>64</v>
      </c>
      <c r="B44" s="10">
        <v>0.87</v>
      </c>
      <c r="C44" s="44"/>
      <c r="D44" s="44"/>
      <c r="E44" s="10"/>
      <c r="F44" s="10"/>
      <c r="G44" s="10"/>
      <c r="H44" s="10"/>
    </row>
    <row r="45" spans="1:8">
      <c r="A45" s="10" t="s">
        <v>65</v>
      </c>
      <c r="B45" s="10">
        <v>0.48</v>
      </c>
      <c r="C45" s="44"/>
    </row>
    <row r="46" spans="1:8" ht="60" customHeight="1">
      <c r="A46" s="10" t="s">
        <v>41</v>
      </c>
      <c r="B46" s="10" t="s">
        <v>132</v>
      </c>
      <c r="C46" s="44"/>
    </row>
    <row r="47" spans="1:8">
      <c r="A47" s="10" t="s">
        <v>42</v>
      </c>
      <c r="B47" s="10" t="s">
        <v>67</v>
      </c>
      <c r="C47" s="44"/>
    </row>
    <row r="48" spans="1:8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F37" sqref="F37"/>
    </sheetView>
  </sheetViews>
  <sheetFormatPr defaultRowHeight="15"/>
  <cols>
    <col min="1" max="1" width="66" bestFit="1" customWidth="1"/>
    <col min="2" max="2" width="15.5703125" style="27" customWidth="1"/>
    <col min="3" max="3" width="13.85546875" style="41" customWidth="1"/>
    <col min="4" max="4" width="9.85546875" style="41" customWidth="1"/>
    <col min="5" max="5" width="13" customWidth="1"/>
  </cols>
  <sheetData>
    <row r="1" spans="1:5" ht="15.75">
      <c r="A1" s="5" t="s">
        <v>0</v>
      </c>
      <c r="B1" s="25"/>
    </row>
    <row r="2" spans="1:5" ht="15.75">
      <c r="A2" s="8" t="s">
        <v>159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/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67">
        <v>2068</v>
      </c>
      <c r="E12" s="11">
        <f t="shared" si="0"/>
        <v>2068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0.18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160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0.18</v>
      </c>
      <c r="E17" s="11">
        <f t="shared" si="0"/>
        <v>45</v>
      </c>
    </row>
    <row r="18" spans="1:5" ht="15.75">
      <c r="A18" t="s">
        <v>18</v>
      </c>
      <c r="B18" s="29"/>
      <c r="C18" s="74">
        <v>16200</v>
      </c>
      <c r="D18" s="41">
        <v>0.18</v>
      </c>
      <c r="E18" s="11">
        <f t="shared" si="0"/>
        <v>2916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161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162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163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50"/>
      <c r="E33" s="11">
        <v>2000</v>
      </c>
    </row>
    <row r="35" spans="1:5">
      <c r="A35" s="3"/>
      <c r="B35" s="23"/>
    </row>
    <row r="36" spans="1:5" ht="18.75">
      <c r="A36" s="3" t="s">
        <v>34</v>
      </c>
      <c r="B36" s="31"/>
      <c r="E36" s="49">
        <f>SUM(E6:E35)</f>
        <v>9819</v>
      </c>
    </row>
    <row r="37" spans="1:5" ht="15.75">
      <c r="A37" s="3" t="s">
        <v>35</v>
      </c>
      <c r="B37" s="28"/>
      <c r="E37" s="11">
        <v>630</v>
      </c>
    </row>
    <row r="39" spans="1:5" ht="18.75">
      <c r="A39" s="15" t="s">
        <v>36</v>
      </c>
      <c r="B39" s="32"/>
      <c r="C39" s="43"/>
      <c r="D39" s="43"/>
      <c r="E39" s="14">
        <f>SUM(E36:E38)</f>
        <v>10449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27">
        <v>2068</v>
      </c>
      <c r="C43" s="42"/>
    </row>
    <row r="44" spans="1:5">
      <c r="A44" s="10" t="s">
        <v>64</v>
      </c>
      <c r="B44" s="10">
        <v>0.5</v>
      </c>
      <c r="C44" s="44"/>
      <c r="D44" s="44"/>
      <c r="E44" s="10"/>
    </row>
    <row r="45" spans="1:5">
      <c r="A45" s="10" t="s">
        <v>65</v>
      </c>
      <c r="B45" s="10">
        <v>0.18</v>
      </c>
      <c r="C45" s="44"/>
    </row>
    <row r="46" spans="1:5" ht="60" customHeight="1">
      <c r="A46" s="10" t="s">
        <v>41</v>
      </c>
      <c r="B46" s="10" t="s">
        <v>132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ageMargins left="0.7" right="0.7" top="0.75" bottom="0.75" header="0.3" footer="0.3"/>
  <pageSetup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78" zoomScaleNormal="78" workbookViewId="0">
      <selection activeCell="C35" sqref="C35"/>
    </sheetView>
  </sheetViews>
  <sheetFormatPr defaultRowHeight="15"/>
  <cols>
    <col min="1" max="1" width="66" bestFit="1" customWidth="1"/>
    <col min="2" max="2" width="15.5703125" style="27" customWidth="1"/>
    <col min="3" max="3" width="13.85546875" style="41" customWidth="1"/>
    <col min="4" max="4" width="9.85546875" style="41" customWidth="1"/>
    <col min="5" max="5" width="14.140625" customWidth="1"/>
  </cols>
  <sheetData>
    <row r="1" spans="1:5" ht="15.75">
      <c r="A1" s="5" t="s">
        <v>0</v>
      </c>
      <c r="B1" s="25"/>
    </row>
    <row r="2" spans="1:5" ht="15.75">
      <c r="A2" s="8" t="s">
        <v>164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2154</v>
      </c>
      <c r="E12" s="11">
        <f t="shared" si="0"/>
        <v>2154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0.47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160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0.47</v>
      </c>
      <c r="E17" s="11">
        <f t="shared" si="0"/>
        <v>117.5</v>
      </c>
    </row>
    <row r="18" spans="1:5" ht="15.75">
      <c r="A18" t="s">
        <v>18</v>
      </c>
      <c r="B18" s="29"/>
      <c r="C18" s="74">
        <v>16200</v>
      </c>
      <c r="D18" s="41">
        <v>0.47</v>
      </c>
      <c r="E18" s="11">
        <f t="shared" si="0"/>
        <v>7614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1.2</v>
      </c>
      <c r="E20" s="11">
        <f t="shared" si="0"/>
        <v>60</v>
      </c>
    </row>
    <row r="21" spans="1:5">
      <c r="A21" t="s">
        <v>56</v>
      </c>
      <c r="C21" s="74">
        <v>50</v>
      </c>
      <c r="D21" s="41">
        <v>1.2</v>
      </c>
      <c r="E21" s="11">
        <f t="shared" si="0"/>
        <v>60</v>
      </c>
    </row>
    <row r="22" spans="1:5">
      <c r="A22" t="s">
        <v>57</v>
      </c>
      <c r="C22" s="74">
        <v>50</v>
      </c>
      <c r="D22" s="41">
        <v>1.2</v>
      </c>
      <c r="E22" s="11">
        <f t="shared" si="0"/>
        <v>60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1.2</v>
      </c>
      <c r="E24" s="11">
        <f t="shared" si="0"/>
        <v>252</v>
      </c>
    </row>
    <row r="25" spans="1:5">
      <c r="A25" t="s">
        <v>59</v>
      </c>
      <c r="C25" s="74">
        <v>232</v>
      </c>
      <c r="D25" s="41">
        <v>1.2</v>
      </c>
      <c r="E25" s="11">
        <f t="shared" si="0"/>
        <v>278.39999999999998</v>
      </c>
    </row>
    <row r="26" spans="1:5">
      <c r="A26" t="s">
        <v>60</v>
      </c>
      <c r="C26" s="74">
        <v>1058</v>
      </c>
      <c r="D26" s="41">
        <v>1.2</v>
      </c>
      <c r="E26" s="11">
        <f t="shared" si="0"/>
        <v>1269.5999999999999</v>
      </c>
    </row>
    <row r="27" spans="1:5">
      <c r="A27" t="s">
        <v>61</v>
      </c>
      <c r="C27" s="74">
        <v>110</v>
      </c>
      <c r="D27" s="41">
        <v>1.2</v>
      </c>
      <c r="E27" s="11">
        <f t="shared" si="0"/>
        <v>132</v>
      </c>
    </row>
    <row r="28" spans="1:5" ht="15.75">
      <c r="A28" s="20" t="s">
        <v>165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162</v>
      </c>
      <c r="B29" s="28"/>
      <c r="C29" s="74">
        <v>0.5</v>
      </c>
      <c r="D29" s="41">
        <v>220</v>
      </c>
      <c r="E29" s="11">
        <f t="shared" si="0"/>
        <v>110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163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50"/>
      <c r="E33" s="11">
        <v>2000</v>
      </c>
    </row>
    <row r="35" spans="1:5">
      <c r="A35" s="3"/>
      <c r="B35" s="23"/>
    </row>
    <row r="36" spans="1:5" ht="18.75">
      <c r="A36" s="3" t="s">
        <v>34</v>
      </c>
      <c r="B36" s="31"/>
      <c r="E36" s="49">
        <f>SUM(E6:E35)</f>
        <v>16737.5</v>
      </c>
    </row>
    <row r="37" spans="1:5" ht="15.75">
      <c r="A37" s="3" t="s">
        <v>35</v>
      </c>
      <c r="B37" s="28"/>
      <c r="E37" s="11">
        <v>630</v>
      </c>
    </row>
    <row r="39" spans="1:5" ht="18.75">
      <c r="A39" s="15" t="s">
        <v>36</v>
      </c>
      <c r="B39" s="32"/>
      <c r="C39" s="43"/>
      <c r="D39" s="43"/>
      <c r="E39" s="14">
        <f>SUM(E36:E38)</f>
        <v>17367.5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27">
        <v>2154</v>
      </c>
      <c r="C43" s="42"/>
    </row>
    <row r="44" spans="1:5">
      <c r="A44" s="10" t="s">
        <v>64</v>
      </c>
      <c r="B44" s="27">
        <v>2.04</v>
      </c>
      <c r="C44" s="44"/>
      <c r="D44" s="44"/>
      <c r="E44" s="10"/>
    </row>
    <row r="45" spans="1:5">
      <c r="A45" s="10" t="s">
        <v>65</v>
      </c>
      <c r="B45" s="27">
        <v>0.53</v>
      </c>
      <c r="C45" s="44"/>
    </row>
    <row r="46" spans="1:5" ht="60" customHeight="1">
      <c r="A46" s="10" t="s">
        <v>41</v>
      </c>
      <c r="B46" s="10" t="s">
        <v>101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ageMargins left="0.7" right="0.7" top="0.75" bottom="0.75" header="0.3" footer="0.3"/>
  <pageSetup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F37" sqref="F37"/>
    </sheetView>
  </sheetViews>
  <sheetFormatPr defaultRowHeight="15"/>
  <cols>
    <col min="1" max="1" width="66" bestFit="1" customWidth="1"/>
    <col min="2" max="2" width="15.5703125" style="27" customWidth="1"/>
    <col min="3" max="3" width="13.85546875" style="41" customWidth="1"/>
    <col min="4" max="4" width="9.85546875" style="41" customWidth="1"/>
    <col min="5" max="5" width="12.85546875" customWidth="1"/>
  </cols>
  <sheetData>
    <row r="1" spans="1:5" ht="15.75">
      <c r="A1" s="5" t="s">
        <v>0</v>
      </c>
      <c r="B1" s="25"/>
    </row>
    <row r="2" spans="1:5" ht="15.75">
      <c r="A2" s="8" t="s">
        <v>166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E7" s="11">
        <f t="shared" si="0"/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2995</v>
      </c>
      <c r="E12" s="11">
        <f t="shared" si="0"/>
        <v>2995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0.08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160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0.08</v>
      </c>
      <c r="E17" s="11">
        <f t="shared" si="0"/>
        <v>20</v>
      </c>
    </row>
    <row r="18" spans="1:5" ht="15.75">
      <c r="A18" t="s">
        <v>18</v>
      </c>
      <c r="B18" s="29"/>
      <c r="C18" s="74">
        <v>16200</v>
      </c>
      <c r="D18" s="41">
        <v>0.08</v>
      </c>
      <c r="E18" s="11">
        <f t="shared" si="0"/>
        <v>1296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1.5</v>
      </c>
      <c r="E20" s="11">
        <f t="shared" si="0"/>
        <v>75</v>
      </c>
    </row>
    <row r="21" spans="1:5">
      <c r="A21" t="s">
        <v>56</v>
      </c>
      <c r="C21" s="74">
        <v>50</v>
      </c>
      <c r="D21" s="41">
        <v>1.5</v>
      </c>
      <c r="E21" s="11">
        <f t="shared" si="0"/>
        <v>75</v>
      </c>
    </row>
    <row r="22" spans="1:5">
      <c r="A22" t="s">
        <v>57</v>
      </c>
      <c r="C22" s="74">
        <v>50</v>
      </c>
      <c r="D22" s="41">
        <v>1.5</v>
      </c>
      <c r="E22" s="11">
        <f t="shared" si="0"/>
        <v>75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1.5</v>
      </c>
      <c r="E24" s="11">
        <f t="shared" si="0"/>
        <v>315</v>
      </c>
    </row>
    <row r="25" spans="1:5">
      <c r="A25" t="s">
        <v>59</v>
      </c>
      <c r="C25" s="74">
        <v>232</v>
      </c>
      <c r="D25" s="41">
        <v>1.5</v>
      </c>
      <c r="E25" s="11">
        <f t="shared" si="0"/>
        <v>348</v>
      </c>
    </row>
    <row r="26" spans="1:5">
      <c r="A26" t="s">
        <v>60</v>
      </c>
      <c r="C26" s="74">
        <v>1058</v>
      </c>
      <c r="D26" s="41">
        <v>1.5</v>
      </c>
      <c r="E26" s="11">
        <f t="shared" si="0"/>
        <v>1587</v>
      </c>
    </row>
    <row r="27" spans="1:5">
      <c r="A27" t="s">
        <v>61</v>
      </c>
      <c r="C27" s="74">
        <v>110</v>
      </c>
      <c r="D27" s="41">
        <v>1.5</v>
      </c>
      <c r="E27" s="11">
        <f t="shared" si="0"/>
        <v>165</v>
      </c>
    </row>
    <row r="28" spans="1:5" ht="15.75">
      <c r="A28" s="20" t="s">
        <v>165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162</v>
      </c>
      <c r="B29" s="28"/>
      <c r="C29" s="74">
        <v>0.5</v>
      </c>
      <c r="D29" s="41">
        <v>75</v>
      </c>
      <c r="E29" s="11">
        <f t="shared" si="0"/>
        <v>37.5</v>
      </c>
    </row>
    <row r="30" spans="1:5">
      <c r="A30" t="s">
        <v>30</v>
      </c>
      <c r="C30" s="74">
        <v>150</v>
      </c>
      <c r="D30" s="41">
        <v>1</v>
      </c>
      <c r="E30" s="11">
        <f t="shared" si="0"/>
        <v>150</v>
      </c>
    </row>
    <row r="31" spans="1:5">
      <c r="A31" s="3" t="s">
        <v>163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50"/>
      <c r="E33" s="11">
        <v>2000</v>
      </c>
    </row>
    <row r="35" spans="1:5">
      <c r="A35" s="3"/>
      <c r="B35" s="23"/>
    </row>
    <row r="36" spans="1:5" ht="18.75">
      <c r="A36" s="3" t="s">
        <v>34</v>
      </c>
      <c r="B36" s="31"/>
      <c r="E36" s="49">
        <f>SUM(E6:E35)</f>
        <v>9968.5</v>
      </c>
    </row>
    <row r="37" spans="1:5" ht="15.75">
      <c r="A37" s="3" t="s">
        <v>35</v>
      </c>
      <c r="B37" s="28"/>
      <c r="E37" s="11">
        <v>630</v>
      </c>
    </row>
    <row r="39" spans="1:5" ht="18.75">
      <c r="A39" s="15" t="s">
        <v>36</v>
      </c>
      <c r="B39" s="32"/>
      <c r="C39" s="43"/>
      <c r="D39" s="43"/>
      <c r="E39" s="14">
        <f>SUM(E36:E38)</f>
        <v>10598.5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27">
        <v>2995</v>
      </c>
      <c r="C43" s="42"/>
    </row>
    <row r="44" spans="1:5">
      <c r="A44" s="10" t="s">
        <v>64</v>
      </c>
      <c r="B44" s="27">
        <v>1.02</v>
      </c>
      <c r="C44" s="44"/>
      <c r="D44" s="44"/>
      <c r="E44" s="10"/>
    </row>
    <row r="45" spans="1:5">
      <c r="A45" s="10" t="s">
        <v>65</v>
      </c>
      <c r="B45" s="27">
        <v>0.08</v>
      </c>
      <c r="C45" s="44"/>
    </row>
    <row r="46" spans="1:5" ht="60" customHeight="1">
      <c r="A46" s="10" t="s">
        <v>41</v>
      </c>
      <c r="B46" s="10" t="s">
        <v>101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6" zoomScale="80" zoomScaleNormal="80" workbookViewId="0">
      <selection activeCell="F37" sqref="F37"/>
    </sheetView>
  </sheetViews>
  <sheetFormatPr defaultRowHeight="15"/>
  <cols>
    <col min="1" max="1" width="66" bestFit="1" customWidth="1"/>
    <col min="2" max="2" width="15.5703125" style="27" customWidth="1"/>
    <col min="3" max="3" width="13.85546875" style="41" customWidth="1"/>
    <col min="4" max="4" width="9.85546875" style="41" customWidth="1"/>
    <col min="5" max="5" width="12.85546875" customWidth="1"/>
  </cols>
  <sheetData>
    <row r="1" spans="1:5" ht="15.75">
      <c r="A1" s="5" t="s">
        <v>0</v>
      </c>
      <c r="B1" s="25"/>
    </row>
    <row r="2" spans="1:5" ht="15.75">
      <c r="A2" s="8" t="s">
        <v>167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3285</v>
      </c>
      <c r="E12" s="11">
        <f t="shared" si="0"/>
        <v>3285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0.47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160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0.47</v>
      </c>
      <c r="E17" s="11">
        <f t="shared" si="0"/>
        <v>117.5</v>
      </c>
    </row>
    <row r="18" spans="1:5" ht="15.75">
      <c r="A18" t="s">
        <v>18</v>
      </c>
      <c r="B18" s="29"/>
      <c r="C18" s="74">
        <v>16200</v>
      </c>
      <c r="D18" s="41">
        <v>0.47</v>
      </c>
      <c r="E18" s="11">
        <f t="shared" si="0"/>
        <v>7614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1.6</v>
      </c>
      <c r="E20" s="11">
        <f t="shared" si="0"/>
        <v>80</v>
      </c>
    </row>
    <row r="21" spans="1:5">
      <c r="A21" t="s">
        <v>56</v>
      </c>
      <c r="C21" s="74">
        <v>50</v>
      </c>
      <c r="D21" s="41">
        <v>1.6</v>
      </c>
      <c r="E21" s="11">
        <f t="shared" si="0"/>
        <v>80</v>
      </c>
    </row>
    <row r="22" spans="1:5">
      <c r="A22" t="s">
        <v>57</v>
      </c>
      <c r="C22" s="74">
        <v>50</v>
      </c>
      <c r="D22" s="41">
        <v>1.6</v>
      </c>
      <c r="E22" s="11">
        <f t="shared" si="0"/>
        <v>80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1.6</v>
      </c>
      <c r="E24" s="11">
        <f t="shared" si="0"/>
        <v>336</v>
      </c>
    </row>
    <row r="25" spans="1:5">
      <c r="A25" t="s">
        <v>59</v>
      </c>
      <c r="C25" s="74">
        <v>232</v>
      </c>
      <c r="D25" s="41">
        <v>1.6</v>
      </c>
      <c r="E25" s="11">
        <f t="shared" si="0"/>
        <v>371.20000000000005</v>
      </c>
    </row>
    <row r="26" spans="1:5">
      <c r="A26" t="s">
        <v>60</v>
      </c>
      <c r="C26" s="74">
        <v>1058</v>
      </c>
      <c r="D26" s="41">
        <v>1.6</v>
      </c>
      <c r="E26" s="11">
        <f t="shared" si="0"/>
        <v>1692.8000000000002</v>
      </c>
    </row>
    <row r="27" spans="1:5">
      <c r="A27" t="s">
        <v>61</v>
      </c>
      <c r="C27" s="74">
        <v>110</v>
      </c>
      <c r="D27" s="41">
        <v>1.6</v>
      </c>
      <c r="E27" s="11">
        <f t="shared" si="0"/>
        <v>176</v>
      </c>
    </row>
    <row r="28" spans="1:5" ht="15.75">
      <c r="A28" s="20" t="s">
        <v>154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155</v>
      </c>
      <c r="B29" s="28"/>
      <c r="C29" s="74">
        <v>0.5</v>
      </c>
      <c r="D29" s="41">
        <v>75</v>
      </c>
      <c r="E29" s="11">
        <f t="shared" si="0"/>
        <v>37.5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168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50"/>
      <c r="E33" s="11">
        <v>2000</v>
      </c>
    </row>
    <row r="35" spans="1:5">
      <c r="A35" s="3"/>
      <c r="B35" s="23"/>
    </row>
    <row r="36" spans="1:5" ht="18.75">
      <c r="A36" s="3" t="s">
        <v>34</v>
      </c>
      <c r="B36" s="31"/>
      <c r="E36" s="49">
        <f>SUM(E6:E35)</f>
        <v>18500</v>
      </c>
    </row>
    <row r="37" spans="1:5" ht="15.75">
      <c r="A37" s="3" t="s">
        <v>35</v>
      </c>
      <c r="B37" s="28"/>
      <c r="E37" s="11">
        <v>630</v>
      </c>
    </row>
    <row r="39" spans="1:5" ht="18.75">
      <c r="A39" s="15" t="s">
        <v>36</v>
      </c>
      <c r="B39" s="32"/>
      <c r="C39" s="43"/>
      <c r="D39" s="43"/>
      <c r="E39" s="14">
        <f>SUM(E36:E38)</f>
        <v>19130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51">
        <v>3285</v>
      </c>
      <c r="C43" s="42"/>
    </row>
    <row r="44" spans="1:5">
      <c r="A44" s="10" t="s">
        <v>64</v>
      </c>
      <c r="B44" s="27">
        <v>1.24</v>
      </c>
      <c r="C44" s="44"/>
      <c r="D44" s="44"/>
      <c r="E44" s="10"/>
    </row>
    <row r="45" spans="1:5">
      <c r="A45" s="10" t="s">
        <v>65</v>
      </c>
      <c r="B45" s="27">
        <v>0.47</v>
      </c>
      <c r="C45" s="44"/>
    </row>
    <row r="46" spans="1:5" ht="60" customHeight="1">
      <c r="A46" s="10" t="s">
        <v>41</v>
      </c>
      <c r="B46" s="10" t="s">
        <v>117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69</v>
      </c>
      <c r="C49" s="44"/>
    </row>
  </sheetData>
  <pageMargins left="0.7" right="0.7" top="0.75" bottom="0.75" header="0.3" footer="0.3"/>
  <pageSetup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F37" sqref="F37"/>
    </sheetView>
  </sheetViews>
  <sheetFormatPr defaultRowHeight="15"/>
  <cols>
    <col min="1" max="1" width="66" bestFit="1" customWidth="1"/>
    <col min="2" max="2" width="15.5703125" style="27" customWidth="1"/>
    <col min="3" max="3" width="13.85546875" style="41" customWidth="1"/>
    <col min="4" max="4" width="11.28515625" style="41" customWidth="1"/>
    <col min="5" max="5" width="12.85546875" customWidth="1"/>
  </cols>
  <sheetData>
    <row r="1" spans="1:5" ht="15.75">
      <c r="A1" s="5" t="s">
        <v>0</v>
      </c>
      <c r="B1" s="25"/>
    </row>
    <row r="2" spans="1:5" ht="15.75">
      <c r="A2" s="8" t="s">
        <v>169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42" t="s">
        <v>4</v>
      </c>
      <c r="E5" s="38" t="s">
        <v>5</v>
      </c>
    </row>
    <row r="6" spans="1:5">
      <c r="A6" s="12" t="s">
        <v>88</v>
      </c>
      <c r="E6" s="11">
        <f t="shared" ref="E6:E32" si="0">C6*D6</f>
        <v>0</v>
      </c>
    </row>
    <row r="7" spans="1:5">
      <c r="A7" t="s">
        <v>48</v>
      </c>
      <c r="C7" s="74">
        <v>1500</v>
      </c>
      <c r="D7" s="41">
        <v>1</v>
      </c>
      <c r="E7" s="11">
        <f t="shared" si="0"/>
        <v>1500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 s="41">
        <v>412</v>
      </c>
      <c r="E12" s="11">
        <f t="shared" si="0"/>
        <v>412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 s="41">
        <v>0.41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160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 s="41">
        <v>0.41</v>
      </c>
      <c r="E17" s="11">
        <f t="shared" si="0"/>
        <v>102.5</v>
      </c>
    </row>
    <row r="18" spans="1:5" ht="15.75">
      <c r="A18" t="s">
        <v>18</v>
      </c>
      <c r="B18" s="29"/>
      <c r="C18" s="74">
        <v>16200</v>
      </c>
      <c r="D18" s="41">
        <v>0.41</v>
      </c>
      <c r="E18" s="11">
        <f t="shared" si="0"/>
        <v>6642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 s="41">
        <v>1</v>
      </c>
      <c r="E20" s="11">
        <f t="shared" si="0"/>
        <v>50</v>
      </c>
    </row>
    <row r="21" spans="1:5">
      <c r="A21" t="s">
        <v>56</v>
      </c>
      <c r="C21" s="74">
        <v>50</v>
      </c>
      <c r="D21" s="4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 s="41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 s="41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 s="41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 s="41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 s="41">
        <v>1</v>
      </c>
      <c r="E27" s="11">
        <f t="shared" si="0"/>
        <v>110</v>
      </c>
    </row>
    <row r="28" spans="1:5" ht="15.75">
      <c r="A28" s="20" t="s">
        <v>154</v>
      </c>
      <c r="B28" s="28"/>
      <c r="C28" s="74">
        <v>414</v>
      </c>
      <c r="D28" s="41">
        <v>1</v>
      </c>
      <c r="E28" s="11">
        <f t="shared" si="0"/>
        <v>414</v>
      </c>
    </row>
    <row r="29" spans="1:5" ht="15.75">
      <c r="A29" s="3" t="s">
        <v>170</v>
      </c>
      <c r="B29" s="28"/>
      <c r="C29" s="74">
        <v>0.5</v>
      </c>
      <c r="D29" s="41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 s="41">
        <v>2</v>
      </c>
      <c r="E30" s="11">
        <f t="shared" si="0"/>
        <v>300</v>
      </c>
    </row>
    <row r="31" spans="1:5">
      <c r="A31" s="3" t="s">
        <v>168</v>
      </c>
      <c r="B31" s="23"/>
      <c r="C31" s="74">
        <v>2</v>
      </c>
      <c r="D31" s="4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50"/>
      <c r="E33" s="11">
        <v>2000</v>
      </c>
    </row>
    <row r="35" spans="1:5">
      <c r="A35" s="3"/>
      <c r="B35" s="23"/>
    </row>
    <row r="36" spans="1:5" ht="18.75">
      <c r="A36" s="3" t="s">
        <v>34</v>
      </c>
      <c r="B36" s="31"/>
      <c r="E36" s="49">
        <f>SUM(E6:E35)</f>
        <v>13596.5</v>
      </c>
    </row>
    <row r="37" spans="1:5" ht="15.75">
      <c r="A37" s="3" t="s">
        <v>35</v>
      </c>
      <c r="B37" s="28"/>
      <c r="E37" s="11">
        <v>630</v>
      </c>
    </row>
    <row r="39" spans="1:5" ht="18.75">
      <c r="A39" s="15" t="s">
        <v>36</v>
      </c>
      <c r="B39" s="32"/>
      <c r="C39" s="43"/>
      <c r="D39" s="43"/>
      <c r="E39" s="14">
        <f>SUM(E36:E38)</f>
        <v>14226.5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27">
        <v>412</v>
      </c>
      <c r="C43" s="42"/>
    </row>
    <row r="44" spans="1:5">
      <c r="A44" s="10" t="s">
        <v>64</v>
      </c>
      <c r="B44" s="27">
        <v>1.83</v>
      </c>
      <c r="C44" s="44"/>
      <c r="D44" s="44"/>
      <c r="E44" s="10"/>
    </row>
    <row r="45" spans="1:5">
      <c r="A45" s="10" t="s">
        <v>65</v>
      </c>
      <c r="B45" s="27">
        <v>0.41</v>
      </c>
      <c r="C45" s="44"/>
    </row>
    <row r="46" spans="1:5" ht="60" customHeight="1">
      <c r="A46" s="10" t="s">
        <v>41</v>
      </c>
      <c r="B46" s="10" t="s">
        <v>110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ageMargins left="0.7" right="0.7" top="0.75" bottom="0.75" header="0.3" footer="0.3"/>
  <pageSetup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171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489</v>
      </c>
      <c r="E12" s="11">
        <f t="shared" si="0"/>
        <v>489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0.25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0.25</v>
      </c>
      <c r="E17" s="11">
        <f t="shared" si="0"/>
        <v>62.5</v>
      </c>
    </row>
    <row r="18" spans="1:5" ht="15.75">
      <c r="A18" t="s">
        <v>18</v>
      </c>
      <c r="B18" s="29"/>
      <c r="C18" s="74">
        <v>16200</v>
      </c>
      <c r="D18">
        <v>0.25</v>
      </c>
      <c r="E18" s="11">
        <f t="shared" si="0"/>
        <v>4050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489</v>
      </c>
      <c r="E29" s="11">
        <f t="shared" si="0"/>
        <v>244.5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9586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10216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489</v>
      </c>
      <c r="C43" s="42"/>
    </row>
    <row r="44" spans="1:5">
      <c r="A44" s="10" t="s">
        <v>64</v>
      </c>
      <c r="B44" s="10">
        <v>1.71</v>
      </c>
      <c r="C44" s="44"/>
    </row>
    <row r="45" spans="1:5">
      <c r="A45" s="10" t="s">
        <v>65</v>
      </c>
      <c r="B45" s="10">
        <v>0.25</v>
      </c>
      <c r="C45" s="44"/>
    </row>
    <row r="46" spans="1:5" ht="30">
      <c r="A46" s="10" t="s">
        <v>41</v>
      </c>
      <c r="B46" s="10" t="s">
        <v>85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27" zoomScale="80" zoomScaleNormal="80" workbookViewId="0">
      <selection activeCell="B43" sqref="B43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174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3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3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3" t="s">
        <v>33</v>
      </c>
      <c r="B33" s="3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3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6.7109375" bestFit="1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171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D7">
        <v>4</v>
      </c>
      <c r="E7" s="11">
        <f t="shared" ref="E7:E32" si="0">C7*D7</f>
        <v>6000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1.45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1.45</v>
      </c>
      <c r="E17" s="11">
        <f t="shared" si="0"/>
        <v>362.5</v>
      </c>
    </row>
    <row r="18" spans="1:5" ht="15.75">
      <c r="A18" t="s">
        <v>18</v>
      </c>
      <c r="B18" s="29"/>
      <c r="C18" s="74">
        <v>16200</v>
      </c>
      <c r="D18">
        <v>1.45</v>
      </c>
      <c r="E18" s="11">
        <f t="shared" si="0"/>
        <v>23490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1.45</v>
      </c>
      <c r="E20" s="11">
        <f t="shared" si="0"/>
        <v>72.5</v>
      </c>
    </row>
    <row r="21" spans="1:5">
      <c r="A21" t="s">
        <v>56</v>
      </c>
      <c r="C21" s="74">
        <v>50</v>
      </c>
      <c r="D21">
        <v>1.45</v>
      </c>
      <c r="E21" s="11">
        <f t="shared" si="0"/>
        <v>72.5</v>
      </c>
    </row>
    <row r="22" spans="1:5">
      <c r="A22" t="s">
        <v>57</v>
      </c>
      <c r="C22" s="74">
        <v>50</v>
      </c>
      <c r="D22">
        <v>1.45</v>
      </c>
      <c r="E22" s="11">
        <f t="shared" si="0"/>
        <v>72.5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1.45</v>
      </c>
      <c r="E24" s="11">
        <f t="shared" si="0"/>
        <v>304.5</v>
      </c>
    </row>
    <row r="25" spans="1:5">
      <c r="A25" t="s">
        <v>59</v>
      </c>
      <c r="C25" s="74">
        <v>232</v>
      </c>
      <c r="D25">
        <v>1.45</v>
      </c>
      <c r="E25" s="11">
        <f t="shared" si="0"/>
        <v>336.4</v>
      </c>
    </row>
    <row r="26" spans="1:5">
      <c r="A26" t="s">
        <v>60</v>
      </c>
      <c r="C26" s="74">
        <v>1058</v>
      </c>
      <c r="D26">
        <v>1.45</v>
      </c>
      <c r="E26" s="11">
        <f t="shared" si="0"/>
        <v>1534.1</v>
      </c>
    </row>
    <row r="27" spans="1:5">
      <c r="A27" t="s">
        <v>61</v>
      </c>
      <c r="C27" s="74">
        <v>110</v>
      </c>
      <c r="D27">
        <v>1.45</v>
      </c>
      <c r="E27" s="11">
        <f t="shared" si="0"/>
        <v>159.5</v>
      </c>
    </row>
    <row r="28" spans="1:5" ht="15.75">
      <c r="A28" s="20" t="s">
        <v>62</v>
      </c>
      <c r="B28" s="28"/>
      <c r="C28" s="74">
        <v>414</v>
      </c>
      <c r="D28">
        <v>1.45</v>
      </c>
      <c r="E28" s="11">
        <f t="shared" si="0"/>
        <v>600.29999999999995</v>
      </c>
    </row>
    <row r="29" spans="1:5" ht="15.75">
      <c r="A29" s="3" t="s">
        <v>29</v>
      </c>
      <c r="B29" s="28"/>
      <c r="C29" s="74">
        <v>0.5</v>
      </c>
      <c r="D29">
        <v>100</v>
      </c>
      <c r="E29" s="11">
        <f t="shared" si="0"/>
        <v>50</v>
      </c>
    </row>
    <row r="30" spans="1:5">
      <c r="A30" t="s">
        <v>30</v>
      </c>
      <c r="C30" s="74">
        <v>150</v>
      </c>
      <c r="D30">
        <v>5</v>
      </c>
      <c r="E30" s="11">
        <f t="shared" si="0"/>
        <v>750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36220.800000000003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36850.800000000003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 t="s">
        <v>73</v>
      </c>
      <c r="C43" s="42"/>
    </row>
    <row r="44" spans="1:5">
      <c r="A44" s="10" t="s">
        <v>64</v>
      </c>
      <c r="B44" s="10">
        <v>5.46</v>
      </c>
      <c r="C44" s="44"/>
    </row>
    <row r="45" spans="1:5">
      <c r="A45" s="10" t="s">
        <v>65</v>
      </c>
      <c r="B45" s="10">
        <v>1.45</v>
      </c>
      <c r="C45" s="44"/>
    </row>
    <row r="46" spans="1:5" ht="30">
      <c r="A46" s="10" t="s">
        <v>41</v>
      </c>
      <c r="B46" s="10" t="s">
        <v>85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12"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8" t="s">
        <v>175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6371</v>
      </c>
      <c r="E12" s="11">
        <f t="shared" si="0"/>
        <v>6371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1.26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1.26</v>
      </c>
      <c r="E17" s="11">
        <f t="shared" si="0"/>
        <v>315</v>
      </c>
    </row>
    <row r="18" spans="1:5" ht="15.75">
      <c r="A18" t="s">
        <v>18</v>
      </c>
      <c r="B18" s="29"/>
      <c r="C18" s="74">
        <v>16200</v>
      </c>
      <c r="D18">
        <v>1.26</v>
      </c>
      <c r="E18" s="11">
        <f t="shared" si="0"/>
        <v>20412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3.45</v>
      </c>
      <c r="E20" s="11">
        <f t="shared" si="0"/>
        <v>172.5</v>
      </c>
    </row>
    <row r="21" spans="1:5">
      <c r="A21" t="s">
        <v>56</v>
      </c>
      <c r="C21" s="74">
        <v>50</v>
      </c>
      <c r="D21">
        <v>3.45</v>
      </c>
      <c r="E21" s="11">
        <f t="shared" si="0"/>
        <v>172.5</v>
      </c>
    </row>
    <row r="22" spans="1:5">
      <c r="A22" t="s">
        <v>57</v>
      </c>
      <c r="C22" s="74">
        <v>50</v>
      </c>
      <c r="D22">
        <v>3.45</v>
      </c>
      <c r="E22" s="11">
        <f t="shared" si="0"/>
        <v>172.5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3.45</v>
      </c>
      <c r="E24" s="11">
        <f t="shared" si="0"/>
        <v>724.5</v>
      </c>
    </row>
    <row r="25" spans="1:5">
      <c r="A25" t="s">
        <v>59</v>
      </c>
      <c r="C25" s="74">
        <v>232</v>
      </c>
      <c r="D25">
        <v>3.45</v>
      </c>
      <c r="E25" s="11">
        <f t="shared" si="0"/>
        <v>800.40000000000009</v>
      </c>
    </row>
    <row r="26" spans="1:5">
      <c r="A26" t="s">
        <v>60</v>
      </c>
      <c r="C26" s="74">
        <v>1058</v>
      </c>
      <c r="D26">
        <v>3.45</v>
      </c>
      <c r="E26" s="11">
        <f t="shared" si="0"/>
        <v>3650.1000000000004</v>
      </c>
    </row>
    <row r="27" spans="1:5">
      <c r="A27" t="s">
        <v>61</v>
      </c>
      <c r="C27" s="74">
        <v>110</v>
      </c>
      <c r="D27">
        <v>3.45</v>
      </c>
      <c r="E27" s="11">
        <f t="shared" si="0"/>
        <v>379.5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6371</v>
      </c>
      <c r="E29" s="11">
        <f t="shared" si="0"/>
        <v>3185.5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39335.5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39965.5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6371</v>
      </c>
      <c r="C43" s="42"/>
    </row>
    <row r="44" spans="1:5">
      <c r="A44" s="10" t="s">
        <v>64</v>
      </c>
      <c r="B44" s="10">
        <v>3.6</v>
      </c>
      <c r="C44" s="44"/>
    </row>
    <row r="45" spans="1:5">
      <c r="A45" s="10" t="s">
        <v>65</v>
      </c>
      <c r="B45" s="10">
        <v>1.26</v>
      </c>
      <c r="C45" s="44"/>
    </row>
    <row r="46" spans="1:5" ht="30">
      <c r="A46" s="10" t="s">
        <v>41</v>
      </c>
      <c r="B46" s="10" t="s">
        <v>85</v>
      </c>
      <c r="C46" s="44"/>
    </row>
    <row r="47" spans="1:5">
      <c r="A47" s="10" t="s">
        <v>42</v>
      </c>
      <c r="B47" s="27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8" t="s">
        <v>176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D7">
        <v>7</v>
      </c>
      <c r="E7" s="11">
        <f t="shared" ref="E7:E32" si="0">C7*D7</f>
        <v>10500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0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1</v>
      </c>
      <c r="E17" s="11">
        <f t="shared" si="0"/>
        <v>250</v>
      </c>
    </row>
    <row r="18" spans="1:5" ht="15.75">
      <c r="A18" t="s">
        <v>18</v>
      </c>
      <c r="B18" s="29"/>
      <c r="C18" s="74">
        <v>16200</v>
      </c>
      <c r="D18">
        <v>1</v>
      </c>
      <c r="E18" s="11">
        <f t="shared" si="0"/>
        <v>16200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0</v>
      </c>
      <c r="E29" s="11">
        <f t="shared" si="0"/>
        <v>0</v>
      </c>
    </row>
    <row r="30" spans="1:5">
      <c r="A30" t="s">
        <v>30</v>
      </c>
      <c r="C30" s="74">
        <v>150</v>
      </c>
      <c r="D30">
        <v>8</v>
      </c>
      <c r="E30" s="11">
        <f t="shared" si="0"/>
        <v>1200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32740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33370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 t="s">
        <v>73</v>
      </c>
      <c r="C43" s="42"/>
    </row>
    <row r="44" spans="1:5">
      <c r="A44" s="10" t="s">
        <v>64</v>
      </c>
      <c r="B44" s="10">
        <v>1.76</v>
      </c>
      <c r="C44" s="44"/>
    </row>
    <row r="45" spans="1:5">
      <c r="A45" s="10" t="s">
        <v>65</v>
      </c>
      <c r="B45" s="10">
        <v>0.85</v>
      </c>
      <c r="C45" s="44"/>
    </row>
    <row r="46" spans="1:5" ht="30">
      <c r="A46" s="10" t="s">
        <v>41</v>
      </c>
      <c r="B46" s="10" t="s">
        <v>85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  <row r="52" spans="1:3" ht="40.5" customHeight="1"/>
  </sheetData>
  <printOptions headings="1"/>
  <pageMargins left="0.7" right="0.7" top="0.75" bottom="0.75" header="0.3" footer="0.3"/>
  <pageSetup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7"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177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178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179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180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181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182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183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528</v>
      </c>
      <c r="E12" s="11">
        <f t="shared" si="0"/>
        <v>528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0.18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0.18</v>
      </c>
      <c r="E17" s="11">
        <f t="shared" si="0"/>
        <v>45</v>
      </c>
    </row>
    <row r="18" spans="1:5" ht="15.75">
      <c r="A18" t="s">
        <v>18</v>
      </c>
      <c r="B18" s="29"/>
      <c r="C18" s="74">
        <v>16200</v>
      </c>
      <c r="D18">
        <v>0.18</v>
      </c>
      <c r="E18" s="11">
        <f t="shared" si="0"/>
        <v>2916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528</v>
      </c>
      <c r="E29" s="11">
        <f t="shared" si="0"/>
        <v>264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8493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9123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528</v>
      </c>
      <c r="C43" s="42"/>
    </row>
    <row r="44" spans="1:5">
      <c r="A44" s="10" t="s">
        <v>64</v>
      </c>
      <c r="B44" s="10">
        <v>0.39</v>
      </c>
      <c r="C44" s="44"/>
    </row>
    <row r="45" spans="1:5">
      <c r="A45" s="10" t="s">
        <v>65</v>
      </c>
      <c r="B45" s="10">
        <v>0.18</v>
      </c>
      <c r="C45" s="44"/>
    </row>
    <row r="46" spans="1:5">
      <c r="A46" s="10" t="s">
        <v>41</v>
      </c>
      <c r="B46" s="10" t="s">
        <v>184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185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1062</v>
      </c>
      <c r="E12" s="11">
        <f t="shared" si="0"/>
        <v>1062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0.22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0.22</v>
      </c>
      <c r="E17" s="11">
        <f t="shared" si="0"/>
        <v>55</v>
      </c>
    </row>
    <row r="18" spans="1:5" ht="15.75">
      <c r="A18" t="s">
        <v>18</v>
      </c>
      <c r="B18" s="29"/>
      <c r="C18" s="74">
        <v>16200</v>
      </c>
      <c r="D18">
        <v>0.22</v>
      </c>
      <c r="E18" s="11">
        <f t="shared" si="0"/>
        <v>3564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9521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10151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1062</v>
      </c>
      <c r="C43" s="42"/>
    </row>
    <row r="44" spans="1:5">
      <c r="A44" s="10" t="s">
        <v>64</v>
      </c>
      <c r="B44" s="10">
        <v>0.72</v>
      </c>
      <c r="C44" s="44"/>
    </row>
    <row r="45" spans="1:5">
      <c r="A45" s="10" t="s">
        <v>65</v>
      </c>
      <c r="B45" s="10">
        <v>0.22</v>
      </c>
      <c r="C45" s="44"/>
    </row>
    <row r="46" spans="1:5">
      <c r="A46" s="10" t="s">
        <v>41</v>
      </c>
      <c r="B46" s="10" t="s">
        <v>184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5"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8" t="s">
        <v>186</v>
      </c>
      <c r="B2" s="34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D7">
        <v>3</v>
      </c>
      <c r="E7" s="11">
        <f t="shared" ref="E7:E32" si="0">C7*D7</f>
        <v>4500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D10">
        <v>8</v>
      </c>
      <c r="E10" s="11">
        <f t="shared" si="0"/>
        <v>1000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1529</v>
      </c>
      <c r="E12" s="11">
        <f t="shared" si="0"/>
        <v>1529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0.79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0.79</v>
      </c>
      <c r="E17" s="11">
        <f t="shared" si="0"/>
        <v>197.5</v>
      </c>
    </row>
    <row r="18" spans="1:5" ht="15.75">
      <c r="A18" t="s">
        <v>18</v>
      </c>
      <c r="B18" s="29"/>
      <c r="C18" s="74">
        <v>16200</v>
      </c>
      <c r="D18">
        <v>0.79</v>
      </c>
      <c r="E18" s="11">
        <f t="shared" si="0"/>
        <v>12798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300</v>
      </c>
      <c r="E29" s="11">
        <f t="shared" si="0"/>
        <v>150</v>
      </c>
    </row>
    <row r="30" spans="1:5">
      <c r="A30" t="s">
        <v>30</v>
      </c>
      <c r="C30" s="74">
        <v>150</v>
      </c>
      <c r="D30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25364.5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25994.5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1529</v>
      </c>
      <c r="C43" s="42"/>
    </row>
    <row r="44" spans="1:5">
      <c r="A44" s="10" t="s">
        <v>64</v>
      </c>
      <c r="B44" s="10">
        <v>3.73</v>
      </c>
      <c r="C44" s="44"/>
    </row>
    <row r="45" spans="1:5">
      <c r="A45" s="10" t="s">
        <v>65</v>
      </c>
      <c r="B45" s="10">
        <v>0.79</v>
      </c>
      <c r="C45" s="44"/>
    </row>
    <row r="46" spans="1:5">
      <c r="A46" s="10" t="s">
        <v>41</v>
      </c>
      <c r="B46" s="10" t="s">
        <v>184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" zoomScale="80" zoomScaleNormal="80" workbookViewId="0">
      <selection activeCell="C5" sqref="C5:C33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15.75">
      <c r="A1" s="5" t="s">
        <v>0</v>
      </c>
      <c r="B1" s="5"/>
      <c r="C1" s="1"/>
    </row>
    <row r="2" spans="1:5" ht="15.75">
      <c r="A2" s="7" t="s">
        <v>187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18" t="s">
        <v>5</v>
      </c>
    </row>
    <row r="6" spans="1:5">
      <c r="A6" s="12" t="s">
        <v>188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11</v>
      </c>
      <c r="B8" s="1"/>
      <c r="E8" s="11">
        <f t="shared" si="0"/>
        <v>0</v>
      </c>
    </row>
    <row r="9" spans="1:5" ht="15.75">
      <c r="A9" t="s">
        <v>49</v>
      </c>
      <c r="B9" s="2"/>
      <c r="E9" s="11">
        <f t="shared" si="0"/>
        <v>0</v>
      </c>
    </row>
    <row r="10" spans="1:5" ht="15.75">
      <c r="A10" s="19" t="s">
        <v>71</v>
      </c>
      <c r="B10" s="2"/>
      <c r="E10" s="11">
        <f t="shared" si="0"/>
        <v>0</v>
      </c>
    </row>
    <row r="11" spans="1:5" ht="15.75">
      <c r="A11" t="s">
        <v>51</v>
      </c>
      <c r="B11" s="2"/>
      <c r="E11" s="11">
        <f t="shared" si="0"/>
        <v>0</v>
      </c>
    </row>
    <row r="12" spans="1:5" ht="15.75">
      <c r="A12" s="3" t="s">
        <v>12</v>
      </c>
      <c r="B12" s="1"/>
      <c r="C12" s="21">
        <v>1</v>
      </c>
      <c r="E12" s="11">
        <f t="shared" si="0"/>
        <v>0</v>
      </c>
    </row>
    <row r="13" spans="1:5" ht="15.75">
      <c r="A13" t="s">
        <v>13</v>
      </c>
      <c r="B13" s="2"/>
      <c r="C13" s="21"/>
      <c r="E13" s="11">
        <f t="shared" si="0"/>
        <v>0</v>
      </c>
    </row>
    <row r="14" spans="1:5" ht="15.75">
      <c r="A14" s="3" t="s">
        <v>14</v>
      </c>
      <c r="B14" s="1"/>
      <c r="C14" s="21">
        <v>600</v>
      </c>
      <c r="E14" s="11">
        <f t="shared" si="0"/>
        <v>0</v>
      </c>
    </row>
    <row r="15" spans="1:5">
      <c r="A15" t="s">
        <v>15</v>
      </c>
      <c r="C15" s="21"/>
      <c r="E15" s="11">
        <f t="shared" si="0"/>
        <v>0</v>
      </c>
    </row>
    <row r="16" spans="1:5" ht="15.75">
      <c r="A16" s="20" t="s">
        <v>53</v>
      </c>
      <c r="B16" s="1"/>
      <c r="C16" s="22"/>
      <c r="E16" s="11">
        <f t="shared" si="0"/>
        <v>0</v>
      </c>
    </row>
    <row r="17" spans="1:5">
      <c r="A17" t="s">
        <v>72</v>
      </c>
      <c r="C17" s="21">
        <v>600</v>
      </c>
      <c r="E17" s="11">
        <f t="shared" si="0"/>
        <v>0</v>
      </c>
    </row>
    <row r="18" spans="1:5" ht="15.75">
      <c r="A18" t="s">
        <v>18</v>
      </c>
      <c r="B18" s="2"/>
      <c r="C18" s="22">
        <v>16200</v>
      </c>
      <c r="E18" s="11">
        <f t="shared" si="0"/>
        <v>0</v>
      </c>
    </row>
    <row r="19" spans="1:5" ht="15.75">
      <c r="A19" s="3" t="s">
        <v>55</v>
      </c>
      <c r="B19" s="1"/>
      <c r="E19" s="11">
        <f t="shared" si="0"/>
        <v>0</v>
      </c>
    </row>
    <row r="20" spans="1:5">
      <c r="A20" t="s">
        <v>20</v>
      </c>
      <c r="C20" s="21">
        <v>50</v>
      </c>
      <c r="E20" s="11">
        <f t="shared" si="0"/>
        <v>0</v>
      </c>
    </row>
    <row r="21" spans="1:5">
      <c r="A21" t="s">
        <v>56</v>
      </c>
      <c r="C21" s="21">
        <v>50</v>
      </c>
      <c r="E21" s="11">
        <f t="shared" si="0"/>
        <v>0</v>
      </c>
    </row>
    <row r="22" spans="1:5">
      <c r="A22" t="s">
        <v>57</v>
      </c>
      <c r="C22" s="21">
        <v>50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58</v>
      </c>
      <c r="C24" s="21">
        <v>210</v>
      </c>
      <c r="E24" s="11">
        <f t="shared" si="0"/>
        <v>0</v>
      </c>
    </row>
    <row r="25" spans="1:5">
      <c r="A25" t="s">
        <v>59</v>
      </c>
      <c r="C25" s="21">
        <v>232</v>
      </c>
      <c r="E25" s="11">
        <f t="shared" si="0"/>
        <v>0</v>
      </c>
    </row>
    <row r="26" spans="1:5">
      <c r="A26" t="s">
        <v>60</v>
      </c>
      <c r="C26" s="21">
        <v>1058</v>
      </c>
      <c r="E26" s="11">
        <f t="shared" si="0"/>
        <v>0</v>
      </c>
    </row>
    <row r="27" spans="1:5">
      <c r="A27" t="s">
        <v>61</v>
      </c>
      <c r="C27" s="21">
        <v>110</v>
      </c>
      <c r="E27" s="11">
        <f t="shared" si="0"/>
        <v>0</v>
      </c>
    </row>
    <row r="28" spans="1:5" ht="15.75">
      <c r="A28" s="20" t="s">
        <v>62</v>
      </c>
      <c r="B28" s="1"/>
      <c r="C28" s="22">
        <v>414</v>
      </c>
      <c r="E28" s="11">
        <f t="shared" si="0"/>
        <v>0</v>
      </c>
    </row>
    <row r="29" spans="1:5" ht="15.75">
      <c r="A29" s="3" t="s">
        <v>29</v>
      </c>
      <c r="B29" s="1"/>
      <c r="C29" s="21">
        <v>0.5</v>
      </c>
      <c r="E29" s="11">
        <f t="shared" si="0"/>
        <v>0</v>
      </c>
    </row>
    <row r="30" spans="1:5">
      <c r="A30" t="s">
        <v>30</v>
      </c>
      <c r="C30" s="21">
        <v>150</v>
      </c>
      <c r="E30" s="11">
        <f t="shared" si="0"/>
        <v>0</v>
      </c>
    </row>
    <row r="31" spans="1:5">
      <c r="A31" s="3" t="s">
        <v>31</v>
      </c>
      <c r="B31" s="3"/>
      <c r="C31" s="21">
        <v>2</v>
      </c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15" t="s">
        <v>36</v>
      </c>
      <c r="B39" s="15"/>
      <c r="C39" s="16"/>
      <c r="D39" s="16"/>
      <c r="E39" s="14">
        <f>SUM(E36:E38)</f>
        <v>6475</v>
      </c>
    </row>
    <row r="42" spans="1:5">
      <c r="A42" s="17" t="s">
        <v>37</v>
      </c>
      <c r="B42" s="9"/>
      <c r="C42" s="9"/>
    </row>
    <row r="43" spans="1:5" ht="30">
      <c r="A43" s="10" t="s">
        <v>38</v>
      </c>
      <c r="B43" s="10" t="s">
        <v>189</v>
      </c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190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30" sqref="A30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191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1996</v>
      </c>
      <c r="E12" s="11">
        <f t="shared" si="0"/>
        <v>1996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0.18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0.18</v>
      </c>
      <c r="E17" s="11">
        <f t="shared" si="0"/>
        <v>45</v>
      </c>
    </row>
    <row r="18" spans="1:5" ht="15.75">
      <c r="A18" t="s">
        <v>18</v>
      </c>
      <c r="B18" s="29"/>
      <c r="C18" s="74">
        <v>16200</v>
      </c>
      <c r="D18">
        <v>0.18</v>
      </c>
      <c r="E18" s="11">
        <f t="shared" si="0"/>
        <v>2916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1996</v>
      </c>
      <c r="E29" s="11">
        <f t="shared" si="0"/>
        <v>998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10695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11325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1996</v>
      </c>
      <c r="C43" s="42"/>
    </row>
    <row r="44" spans="1:5">
      <c r="A44" s="10" t="s">
        <v>64</v>
      </c>
      <c r="B44" s="10">
        <v>0.84</v>
      </c>
      <c r="C44" s="44"/>
    </row>
    <row r="45" spans="1:5">
      <c r="A45" s="10" t="s">
        <v>65</v>
      </c>
      <c r="B45" s="10">
        <v>0.18</v>
      </c>
      <c r="C45" s="44"/>
    </row>
    <row r="46" spans="1:5" ht="30">
      <c r="A46" s="10" t="s">
        <v>41</v>
      </c>
      <c r="B46" s="10" t="s">
        <v>66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192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I48" sqref="I48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193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E17" s="11">
        <f t="shared" si="0"/>
        <v>0</v>
      </c>
    </row>
    <row r="18" spans="1:5" ht="15.75">
      <c r="A18" t="s">
        <v>18</v>
      </c>
      <c r="B18" s="29"/>
      <c r="C18" s="74">
        <v>16200</v>
      </c>
      <c r="E18" s="11">
        <f t="shared" si="0"/>
        <v>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E20" s="11">
        <f t="shared" si="0"/>
        <v>0</v>
      </c>
    </row>
    <row r="21" spans="1:5">
      <c r="A21" t="s">
        <v>56</v>
      </c>
      <c r="C21" s="74">
        <v>50</v>
      </c>
      <c r="E21" s="11">
        <f t="shared" si="0"/>
        <v>0</v>
      </c>
    </row>
    <row r="22" spans="1:5">
      <c r="A22" t="s">
        <v>57</v>
      </c>
      <c r="C22" s="74">
        <v>50</v>
      </c>
      <c r="E22" s="11">
        <f t="shared" si="0"/>
        <v>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E24" s="11">
        <f t="shared" si="0"/>
        <v>0</v>
      </c>
    </row>
    <row r="25" spans="1:5">
      <c r="A25" t="s">
        <v>59</v>
      </c>
      <c r="C25" s="74">
        <v>232</v>
      </c>
      <c r="E25" s="11">
        <f t="shared" si="0"/>
        <v>0</v>
      </c>
    </row>
    <row r="26" spans="1:5">
      <c r="A26" t="s">
        <v>60</v>
      </c>
      <c r="C26" s="74">
        <v>1058</v>
      </c>
      <c r="E26" s="11">
        <f t="shared" si="0"/>
        <v>0</v>
      </c>
    </row>
    <row r="27" spans="1:5">
      <c r="A27" t="s">
        <v>61</v>
      </c>
      <c r="C27" s="74">
        <v>110</v>
      </c>
      <c r="E27" s="11">
        <f t="shared" si="0"/>
        <v>0</v>
      </c>
    </row>
    <row r="28" spans="1:5" ht="15.75">
      <c r="A28" s="20" t="s">
        <v>62</v>
      </c>
      <c r="B28" s="28"/>
      <c r="C28" s="74">
        <v>414</v>
      </c>
      <c r="E28" s="11">
        <f t="shared" si="0"/>
        <v>0</v>
      </c>
    </row>
    <row r="29" spans="1:5" ht="15.75">
      <c r="A29" s="3" t="s">
        <v>29</v>
      </c>
      <c r="B29" s="28"/>
      <c r="C29" s="74">
        <v>0.5</v>
      </c>
      <c r="E29" s="11">
        <f t="shared" si="0"/>
        <v>0</v>
      </c>
    </row>
    <row r="30" spans="1:5">
      <c r="A30" t="s">
        <v>30</v>
      </c>
      <c r="C30" s="74">
        <v>150</v>
      </c>
      <c r="E30" s="11">
        <f t="shared" si="0"/>
        <v>0</v>
      </c>
    </row>
    <row r="31" spans="1:5">
      <c r="A31" s="3" t="s">
        <v>31</v>
      </c>
      <c r="B31" s="23"/>
      <c r="C31" s="74">
        <v>2</v>
      </c>
      <c r="E31" s="11">
        <f t="shared" si="0"/>
        <v>0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2000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2630</v>
      </c>
    </row>
    <row r="42" spans="1:5" ht="30">
      <c r="A42" s="17" t="s">
        <v>37</v>
      </c>
      <c r="B42" s="23" t="s">
        <v>194</v>
      </c>
      <c r="C42" s="42"/>
    </row>
    <row r="43" spans="1:5">
      <c r="A43" s="24" t="s">
        <v>63</v>
      </c>
      <c r="B43" s="36"/>
      <c r="C43" s="42"/>
    </row>
    <row r="44" spans="1:5" ht="30">
      <c r="A44" s="10" t="s">
        <v>64</v>
      </c>
      <c r="B44" s="10" t="s">
        <v>189</v>
      </c>
      <c r="C44" s="44"/>
    </row>
    <row r="45" spans="1:5">
      <c r="A45" s="10" t="s">
        <v>65</v>
      </c>
      <c r="B45" s="10"/>
      <c r="C45" s="44"/>
    </row>
    <row r="46" spans="1:5" ht="30">
      <c r="A46" s="10" t="s">
        <v>41</v>
      </c>
      <c r="B46" s="10" t="s">
        <v>195</v>
      </c>
      <c r="C46" s="44"/>
    </row>
    <row r="47" spans="1:5">
      <c r="A47" s="10" t="s">
        <v>42</v>
      </c>
      <c r="B47" s="10" t="s">
        <v>67</v>
      </c>
      <c r="C47" s="44"/>
    </row>
    <row r="48" spans="1:5" ht="30">
      <c r="A48" s="10" t="s">
        <v>43</v>
      </c>
      <c r="B48" s="10" t="s">
        <v>196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197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3064</v>
      </c>
      <c r="E12" s="11">
        <f t="shared" si="0"/>
        <v>3064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0.42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0.42</v>
      </c>
      <c r="E17" s="11">
        <f t="shared" si="0"/>
        <v>105</v>
      </c>
    </row>
    <row r="18" spans="1:5" ht="15.75">
      <c r="A18" t="s">
        <v>18</v>
      </c>
      <c r="B18" s="29"/>
      <c r="C18" s="74">
        <v>16200</v>
      </c>
      <c r="D18">
        <v>0.42</v>
      </c>
      <c r="E18" s="11">
        <f t="shared" si="0"/>
        <v>6804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1.5</v>
      </c>
      <c r="E20" s="11">
        <f t="shared" si="0"/>
        <v>75</v>
      </c>
    </row>
    <row r="21" spans="1:5">
      <c r="A21" t="s">
        <v>56</v>
      </c>
      <c r="C21" s="74">
        <v>50</v>
      </c>
      <c r="D21">
        <v>1.5</v>
      </c>
      <c r="E21" s="11">
        <f t="shared" si="0"/>
        <v>75</v>
      </c>
    </row>
    <row r="22" spans="1:5">
      <c r="A22" t="s">
        <v>57</v>
      </c>
      <c r="C22" s="74">
        <v>50</v>
      </c>
      <c r="D22">
        <v>1.5</v>
      </c>
      <c r="E22" s="11">
        <f t="shared" si="0"/>
        <v>75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1.5</v>
      </c>
      <c r="E24" s="11">
        <f t="shared" si="0"/>
        <v>315</v>
      </c>
    </row>
    <row r="25" spans="1:5">
      <c r="A25" t="s">
        <v>59</v>
      </c>
      <c r="C25" s="74">
        <v>232</v>
      </c>
      <c r="D25">
        <v>1.5</v>
      </c>
      <c r="E25" s="11">
        <f t="shared" si="0"/>
        <v>348</v>
      </c>
    </row>
    <row r="26" spans="1:5">
      <c r="A26" t="s">
        <v>60</v>
      </c>
      <c r="C26" s="74">
        <v>1058</v>
      </c>
      <c r="D26">
        <v>1.5</v>
      </c>
      <c r="E26" s="11">
        <f t="shared" si="0"/>
        <v>1587</v>
      </c>
    </row>
    <row r="27" spans="1:5">
      <c r="A27" t="s">
        <v>61</v>
      </c>
      <c r="C27" s="74">
        <v>110</v>
      </c>
      <c r="D27">
        <v>1.5</v>
      </c>
      <c r="E27" s="11">
        <f t="shared" si="0"/>
        <v>165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3064</v>
      </c>
      <c r="E29" s="11">
        <f t="shared" si="0"/>
        <v>1532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17125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17755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3064</v>
      </c>
      <c r="C43" s="42"/>
    </row>
    <row r="44" spans="1:5">
      <c r="A44" s="10" t="s">
        <v>64</v>
      </c>
      <c r="B44" s="10">
        <v>2.12</v>
      </c>
      <c r="C44" s="44"/>
    </row>
    <row r="45" spans="1:5">
      <c r="A45" s="10" t="s">
        <v>65</v>
      </c>
      <c r="B45" s="10">
        <v>0.42</v>
      </c>
      <c r="C45" s="44"/>
    </row>
    <row r="46" spans="1:5">
      <c r="A46" s="10" t="s">
        <v>41</v>
      </c>
      <c r="B46" s="10" t="s">
        <v>79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198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D7">
        <v>3</v>
      </c>
      <c r="E7" s="11">
        <f t="shared" ref="E7:E32" si="0">C7*D7</f>
        <v>4500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D10">
        <v>4</v>
      </c>
      <c r="E10" s="11">
        <f t="shared" si="0"/>
        <v>500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0.6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0.6</v>
      </c>
      <c r="E17" s="11">
        <f t="shared" si="0"/>
        <v>150</v>
      </c>
    </row>
    <row r="18" spans="1:5" ht="15.75">
      <c r="A18" t="s">
        <v>18</v>
      </c>
      <c r="B18" s="29"/>
      <c r="C18" s="74">
        <v>16200</v>
      </c>
      <c r="D18">
        <v>0.6</v>
      </c>
      <c r="E18" s="11">
        <f t="shared" si="0"/>
        <v>9720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>
        <v>4</v>
      </c>
      <c r="E30" s="11">
        <f t="shared" si="0"/>
        <v>600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20160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20790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 t="s">
        <v>73</v>
      </c>
      <c r="C43" s="42"/>
    </row>
    <row r="44" spans="1:5">
      <c r="A44" s="10" t="s">
        <v>64</v>
      </c>
      <c r="B44" s="10">
        <v>1.35</v>
      </c>
      <c r="C44" s="44"/>
    </row>
    <row r="45" spans="1:5">
      <c r="A45" s="10" t="s">
        <v>65</v>
      </c>
      <c r="B45" s="10">
        <v>0.6</v>
      </c>
      <c r="C45" s="44"/>
    </row>
    <row r="46" spans="1:5" ht="30">
      <c r="A46" s="10" t="s">
        <v>41</v>
      </c>
      <c r="B46" s="10" t="s">
        <v>199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41" zoomScale="80" zoomScaleNormal="80" workbookViewId="0">
      <selection activeCell="B44" sqref="B44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200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>
        <v>1.35</v>
      </c>
      <c r="C43" s="10"/>
    </row>
    <row r="44" spans="1:5">
      <c r="A44" s="10" t="s">
        <v>39</v>
      </c>
      <c r="B44" s="10">
        <v>0.6</v>
      </c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8" zoomScale="80" zoomScaleNormal="80" workbookViewId="0">
      <selection activeCell="B44" sqref="B44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201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>
        <v>3.14</v>
      </c>
      <c r="C43" s="10"/>
    </row>
    <row r="44" spans="1:5">
      <c r="A44" s="10" t="s">
        <v>39</v>
      </c>
      <c r="B44" s="10">
        <v>1.55</v>
      </c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2"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202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203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204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205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512</v>
      </c>
      <c r="E12" s="11">
        <f t="shared" si="0"/>
        <v>512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0.35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0.35</v>
      </c>
      <c r="E17" s="11">
        <f t="shared" si="0"/>
        <v>87.5</v>
      </c>
    </row>
    <row r="18" spans="1:5" ht="15.75">
      <c r="A18" t="s">
        <v>18</v>
      </c>
      <c r="B18" s="29"/>
      <c r="C18" s="74">
        <v>16200</v>
      </c>
      <c r="D18">
        <v>0.35</v>
      </c>
      <c r="E18" s="11">
        <f t="shared" si="0"/>
        <v>5670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512</v>
      </c>
      <c r="E29" s="11">
        <f t="shared" si="0"/>
        <v>256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11265.5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11895.5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512</v>
      </c>
      <c r="C43" s="42"/>
    </row>
    <row r="44" spans="1:5">
      <c r="A44" s="10" t="s">
        <v>64</v>
      </c>
      <c r="B44" s="10">
        <v>0.82</v>
      </c>
      <c r="C44" s="44"/>
    </row>
    <row r="45" spans="1:5">
      <c r="A45" s="10" t="s">
        <v>65</v>
      </c>
      <c r="B45" s="10">
        <v>0.35</v>
      </c>
      <c r="C45" s="44"/>
    </row>
    <row r="46" spans="1:5">
      <c r="A46" s="10" t="s">
        <v>41</v>
      </c>
      <c r="B46" s="10" t="s">
        <v>206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2"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207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208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D10">
        <v>6</v>
      </c>
      <c r="E10" s="11">
        <f t="shared" si="0"/>
        <v>750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0.62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0.62</v>
      </c>
      <c r="E17" s="11">
        <f t="shared" si="0"/>
        <v>155</v>
      </c>
    </row>
    <row r="18" spans="1:5" ht="15.75">
      <c r="A18" t="s">
        <v>18</v>
      </c>
      <c r="B18" s="29"/>
      <c r="C18" s="74">
        <v>16200</v>
      </c>
      <c r="D18">
        <v>0.62</v>
      </c>
      <c r="E18" s="11">
        <f t="shared" si="0"/>
        <v>10044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200</v>
      </c>
      <c r="E29" s="11">
        <f t="shared" si="0"/>
        <v>100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15789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16419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 t="s">
        <v>73</v>
      </c>
      <c r="C43" s="42"/>
    </row>
    <row r="44" spans="1:5">
      <c r="A44" s="10" t="s">
        <v>64</v>
      </c>
      <c r="B44" s="10">
        <v>1.04</v>
      </c>
      <c r="C44" s="44"/>
    </row>
    <row r="45" spans="1:5">
      <c r="A45" s="10" t="s">
        <v>65</v>
      </c>
      <c r="B45" s="10">
        <v>0.62</v>
      </c>
      <c r="C45" s="44"/>
    </row>
    <row r="46" spans="1:5">
      <c r="A46" s="10" t="s">
        <v>41</v>
      </c>
      <c r="B46" s="10" t="s">
        <v>206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67</v>
      </c>
      <c r="C48" s="44"/>
    </row>
    <row r="49" spans="1:3">
      <c r="A49" s="10" t="s">
        <v>44</v>
      </c>
      <c r="B49" s="10" t="s">
        <v>77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209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210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1927</v>
      </c>
      <c r="E12" s="11">
        <f t="shared" si="0"/>
        <v>1927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0.28000000000000003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0.28000000000000003</v>
      </c>
      <c r="E17" s="11">
        <f t="shared" si="0"/>
        <v>70</v>
      </c>
    </row>
    <row r="18" spans="1:5" ht="15.75">
      <c r="A18" t="s">
        <v>18</v>
      </c>
      <c r="B18" s="29"/>
      <c r="C18" s="74">
        <v>16200</v>
      </c>
      <c r="D18">
        <v>0.28000000000000003</v>
      </c>
      <c r="E18" s="11">
        <f t="shared" si="0"/>
        <v>4536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1927</v>
      </c>
      <c r="E29" s="11">
        <f t="shared" si="0"/>
        <v>963.5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12236.5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12866.5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1927</v>
      </c>
      <c r="C43" s="42"/>
    </row>
    <row r="44" spans="1:5">
      <c r="A44" s="10" t="s">
        <v>64</v>
      </c>
      <c r="B44" s="10">
        <v>0.55000000000000004</v>
      </c>
      <c r="C44" s="44"/>
    </row>
    <row r="45" spans="1:5">
      <c r="A45" s="10" t="s">
        <v>65</v>
      </c>
      <c r="B45" s="10">
        <v>0.28000000000000003</v>
      </c>
      <c r="C45" s="44"/>
    </row>
    <row r="46" spans="1:5" ht="30">
      <c r="A46" s="10" t="s">
        <v>41</v>
      </c>
      <c r="B46" s="10" t="s">
        <v>85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24"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210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211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D7">
        <v>4</v>
      </c>
      <c r="E7" s="11">
        <f t="shared" ref="E7:E32" si="0">C7*D7</f>
        <v>6000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D10">
        <v>6</v>
      </c>
      <c r="E10" s="11">
        <f t="shared" si="0"/>
        <v>750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/>
      <c r="E12" s="11">
        <f t="shared" si="0"/>
        <v>0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0.95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0.95</v>
      </c>
      <c r="E17" s="11">
        <f t="shared" si="0"/>
        <v>237.5</v>
      </c>
    </row>
    <row r="18" spans="1:5" ht="15.75">
      <c r="A18" t="s">
        <v>18</v>
      </c>
      <c r="B18" s="29"/>
      <c r="C18" s="74">
        <v>16200</v>
      </c>
      <c r="D18">
        <v>0.95</v>
      </c>
      <c r="E18" s="11">
        <f t="shared" si="0"/>
        <v>15390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 t="s">
        <v>212</v>
      </c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300</v>
      </c>
      <c r="E29" s="11">
        <f t="shared" si="0"/>
        <v>150</v>
      </c>
    </row>
    <row r="30" spans="1:5">
      <c r="A30" t="s">
        <v>30</v>
      </c>
      <c r="C30" s="74">
        <v>150</v>
      </c>
      <c r="D30">
        <v>5</v>
      </c>
      <c r="E30" s="11">
        <f t="shared" si="0"/>
        <v>750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27867.5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28497.5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 t="s">
        <v>73</v>
      </c>
      <c r="C43" s="42"/>
    </row>
    <row r="44" spans="1:5">
      <c r="A44" s="10" t="s">
        <v>64</v>
      </c>
      <c r="B44" s="10">
        <v>2.16</v>
      </c>
      <c r="C44" s="44"/>
    </row>
    <row r="45" spans="1:5">
      <c r="A45" s="10" t="s">
        <v>65</v>
      </c>
      <c r="B45" s="10">
        <v>0.95</v>
      </c>
      <c r="C45" s="44"/>
    </row>
    <row r="46" spans="1:5">
      <c r="A46" s="10" t="s">
        <v>41</v>
      </c>
      <c r="B46" s="10" t="s">
        <v>184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24" zoomScale="80" zoomScaleNormal="80" workbookViewId="0">
      <selection activeCell="A20" sqref="A20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211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80" zoomScaleNormal="80" workbookViewId="0">
      <selection activeCell="F37" sqref="F37"/>
    </sheetView>
  </sheetViews>
  <sheetFormatPr defaultRowHeight="15"/>
  <cols>
    <col min="1" max="1" width="62.7109375" customWidth="1"/>
    <col min="2" max="2" width="15.5703125" style="27" customWidth="1"/>
    <col min="3" max="3" width="13.85546875" style="41" customWidth="1"/>
    <col min="5" max="5" width="13" customWidth="1"/>
  </cols>
  <sheetData>
    <row r="1" spans="1:5" ht="15.75">
      <c r="A1" s="5" t="s">
        <v>0</v>
      </c>
      <c r="B1" s="25"/>
      <c r="C1" s="40"/>
    </row>
    <row r="2" spans="1:5" ht="15.75">
      <c r="A2" s="7" t="s">
        <v>213</v>
      </c>
      <c r="B2" s="26"/>
    </row>
    <row r="4" spans="1:5" ht="15.75">
      <c r="A4" s="1" t="s">
        <v>2</v>
      </c>
      <c r="B4" s="23"/>
    </row>
    <row r="5" spans="1:5">
      <c r="C5" s="42" t="s">
        <v>3</v>
      </c>
      <c r="D5" s="3" t="s">
        <v>4</v>
      </c>
      <c r="E5" s="38" t="s">
        <v>5</v>
      </c>
    </row>
    <row r="6" spans="1:5">
      <c r="A6" s="12" t="s">
        <v>172</v>
      </c>
      <c r="E6" s="11">
        <f>C6*D6</f>
        <v>0</v>
      </c>
    </row>
    <row r="7" spans="1:5">
      <c r="A7" t="s">
        <v>173</v>
      </c>
      <c r="C7" s="74">
        <v>1500</v>
      </c>
      <c r="E7" s="11">
        <f t="shared" ref="E7:E32" si="0">C7*D7</f>
        <v>0</v>
      </c>
    </row>
    <row r="8" spans="1:5" ht="15.75">
      <c r="A8" s="3" t="s">
        <v>11</v>
      </c>
      <c r="B8" s="28"/>
      <c r="C8" s="74"/>
      <c r="E8" s="11">
        <f t="shared" si="0"/>
        <v>0</v>
      </c>
    </row>
    <row r="9" spans="1:5" ht="15.75">
      <c r="A9" t="s">
        <v>49</v>
      </c>
      <c r="B9" s="29"/>
      <c r="C9" s="74"/>
      <c r="E9" s="11">
        <f t="shared" si="0"/>
        <v>0</v>
      </c>
    </row>
    <row r="10" spans="1:5" ht="15.75">
      <c r="A10" s="5" t="s">
        <v>50</v>
      </c>
      <c r="B10" s="29"/>
      <c r="C10" s="74">
        <v>125</v>
      </c>
      <c r="E10" s="11">
        <f t="shared" si="0"/>
        <v>0</v>
      </c>
    </row>
    <row r="11" spans="1:5" ht="15.75">
      <c r="A11" t="s">
        <v>51</v>
      </c>
      <c r="B11" s="29"/>
      <c r="C11" s="74"/>
      <c r="E11" s="11">
        <f t="shared" si="0"/>
        <v>0</v>
      </c>
    </row>
    <row r="12" spans="1:5" ht="15.75">
      <c r="A12" s="3" t="s">
        <v>12</v>
      </c>
      <c r="B12" s="28"/>
      <c r="C12" s="74">
        <v>1</v>
      </c>
      <c r="D12">
        <v>1094</v>
      </c>
      <c r="E12" s="11">
        <f t="shared" si="0"/>
        <v>1094</v>
      </c>
    </row>
    <row r="13" spans="1:5" ht="15.75">
      <c r="A13" t="s">
        <v>13</v>
      </c>
      <c r="B13" s="29"/>
      <c r="C13" s="74"/>
      <c r="E13" s="11">
        <f t="shared" si="0"/>
        <v>0</v>
      </c>
    </row>
    <row r="14" spans="1:5" ht="15.75">
      <c r="A14" s="3" t="s">
        <v>14</v>
      </c>
      <c r="B14" s="28"/>
      <c r="C14" s="74"/>
      <c r="D14">
        <v>0.21</v>
      </c>
      <c r="E14" s="11">
        <f t="shared" si="0"/>
        <v>0</v>
      </c>
    </row>
    <row r="15" spans="1:5">
      <c r="A15" t="s">
        <v>52</v>
      </c>
      <c r="C15" s="74">
        <v>250</v>
      </c>
      <c r="E15" s="11">
        <f t="shared" si="0"/>
        <v>0</v>
      </c>
    </row>
    <row r="16" spans="1:5" ht="15.75">
      <c r="A16" s="20" t="s">
        <v>53</v>
      </c>
      <c r="B16" s="28"/>
      <c r="C16" s="74"/>
      <c r="E16" s="11">
        <f t="shared" si="0"/>
        <v>0</v>
      </c>
    </row>
    <row r="17" spans="1:5">
      <c r="A17" t="s">
        <v>54</v>
      </c>
      <c r="C17" s="74">
        <v>250</v>
      </c>
      <c r="D17">
        <v>0.21</v>
      </c>
      <c r="E17" s="11">
        <f t="shared" si="0"/>
        <v>52.5</v>
      </c>
    </row>
    <row r="18" spans="1:5" ht="15.75">
      <c r="A18" t="s">
        <v>18</v>
      </c>
      <c r="B18" s="29"/>
      <c r="C18" s="74">
        <v>16200</v>
      </c>
      <c r="D18">
        <v>0.21</v>
      </c>
      <c r="E18" s="11">
        <f t="shared" si="0"/>
        <v>3402</v>
      </c>
    </row>
    <row r="19" spans="1:5" ht="15.75">
      <c r="A19" s="3" t="s">
        <v>55</v>
      </c>
      <c r="B19" s="28"/>
      <c r="C19" s="74"/>
      <c r="E19" s="11">
        <f t="shared" si="0"/>
        <v>0</v>
      </c>
    </row>
    <row r="20" spans="1:5">
      <c r="A20" t="s">
        <v>20</v>
      </c>
      <c r="C20" s="74">
        <v>50</v>
      </c>
      <c r="D20">
        <v>1</v>
      </c>
      <c r="E20" s="11">
        <f t="shared" si="0"/>
        <v>50</v>
      </c>
    </row>
    <row r="21" spans="1:5">
      <c r="A21" t="s">
        <v>56</v>
      </c>
      <c r="C21" s="74">
        <v>50</v>
      </c>
      <c r="D21">
        <v>1</v>
      </c>
      <c r="E21" s="11">
        <f t="shared" si="0"/>
        <v>50</v>
      </c>
    </row>
    <row r="22" spans="1:5">
      <c r="A22" t="s">
        <v>57</v>
      </c>
      <c r="C22" s="74">
        <v>50</v>
      </c>
      <c r="D22">
        <v>1</v>
      </c>
      <c r="E22" s="11">
        <f t="shared" si="0"/>
        <v>50</v>
      </c>
    </row>
    <row r="23" spans="1:5" ht="15.75">
      <c r="A23" s="3" t="s">
        <v>23</v>
      </c>
      <c r="B23" s="28"/>
      <c r="C23" s="74"/>
      <c r="E23" s="11">
        <f t="shared" si="0"/>
        <v>0</v>
      </c>
    </row>
    <row r="24" spans="1:5">
      <c r="A24" t="s">
        <v>58</v>
      </c>
      <c r="C24" s="74">
        <v>210</v>
      </c>
      <c r="D24">
        <v>1</v>
      </c>
      <c r="E24" s="11">
        <f t="shared" si="0"/>
        <v>210</v>
      </c>
    </row>
    <row r="25" spans="1:5">
      <c r="A25" t="s">
        <v>59</v>
      </c>
      <c r="C25" s="74">
        <v>232</v>
      </c>
      <c r="D25">
        <v>1</v>
      </c>
      <c r="E25" s="11">
        <f t="shared" si="0"/>
        <v>232</v>
      </c>
    </row>
    <row r="26" spans="1:5">
      <c r="A26" t="s">
        <v>60</v>
      </c>
      <c r="C26" s="74">
        <v>1058</v>
      </c>
      <c r="D26">
        <v>1</v>
      </c>
      <c r="E26" s="11">
        <f t="shared" si="0"/>
        <v>1058</v>
      </c>
    </row>
    <row r="27" spans="1:5">
      <c r="A27" t="s">
        <v>61</v>
      </c>
      <c r="C27" s="74">
        <v>110</v>
      </c>
      <c r="D27">
        <v>1</v>
      </c>
      <c r="E27" s="11">
        <f t="shared" si="0"/>
        <v>110</v>
      </c>
    </row>
    <row r="28" spans="1:5" ht="15.75">
      <c r="A28" s="20" t="s">
        <v>62</v>
      </c>
      <c r="B28" s="28"/>
      <c r="C28" s="74">
        <v>414</v>
      </c>
      <c r="D28">
        <v>1</v>
      </c>
      <c r="E28" s="11">
        <f t="shared" si="0"/>
        <v>414</v>
      </c>
    </row>
    <row r="29" spans="1:5" ht="15.75">
      <c r="A29" s="3" t="s">
        <v>29</v>
      </c>
      <c r="B29" s="28"/>
      <c r="C29" s="74">
        <v>0.5</v>
      </c>
      <c r="D29">
        <v>1094</v>
      </c>
      <c r="E29" s="11">
        <f t="shared" si="0"/>
        <v>547</v>
      </c>
    </row>
    <row r="30" spans="1:5">
      <c r="A30" t="s">
        <v>30</v>
      </c>
      <c r="C30" s="74">
        <v>150</v>
      </c>
      <c r="D30">
        <v>1</v>
      </c>
      <c r="E30" s="11">
        <f t="shared" si="0"/>
        <v>150</v>
      </c>
    </row>
    <row r="31" spans="1:5">
      <c r="A31" s="3" t="s">
        <v>31</v>
      </c>
      <c r="B31" s="23"/>
      <c r="C31" s="74">
        <v>2</v>
      </c>
      <c r="D31">
        <v>208</v>
      </c>
      <c r="E31" s="11">
        <f t="shared" si="0"/>
        <v>416</v>
      </c>
    </row>
    <row r="32" spans="1:5">
      <c r="A32" t="s">
        <v>32</v>
      </c>
      <c r="C32" s="74">
        <v>416</v>
      </c>
      <c r="E32" s="11">
        <f t="shared" si="0"/>
        <v>0</v>
      </c>
    </row>
    <row r="33" spans="1:5">
      <c r="A33" s="12" t="s">
        <v>33</v>
      </c>
      <c r="B33" s="30"/>
      <c r="E33" s="11">
        <v>2000</v>
      </c>
    </row>
    <row r="34" spans="1:5">
      <c r="E34" s="11"/>
    </row>
    <row r="35" spans="1:5">
      <c r="A35" s="3"/>
      <c r="B35" s="23"/>
      <c r="E35" s="11"/>
    </row>
    <row r="36" spans="1:5" ht="18.75">
      <c r="A36" s="1" t="s">
        <v>34</v>
      </c>
      <c r="B36" s="31"/>
      <c r="E36" s="11">
        <f>SUM(E6:E35)</f>
        <v>9835.5</v>
      </c>
    </row>
    <row r="37" spans="1:5" ht="15.75">
      <c r="A37" s="1" t="s">
        <v>35</v>
      </c>
      <c r="B37" s="28"/>
      <c r="E37" s="11">
        <v>630</v>
      </c>
    </row>
    <row r="38" spans="1:5">
      <c r="E38" s="11"/>
    </row>
    <row r="39" spans="1:5" ht="18.75">
      <c r="A39" s="15" t="s">
        <v>36</v>
      </c>
      <c r="B39" s="32"/>
      <c r="C39" s="43"/>
      <c r="D39" s="16"/>
      <c r="E39" s="14">
        <f>SUM(E36:E38)</f>
        <v>10465.5</v>
      </c>
    </row>
    <row r="42" spans="1:5">
      <c r="A42" s="17" t="s">
        <v>37</v>
      </c>
      <c r="B42" s="23"/>
      <c r="C42" s="42"/>
    </row>
    <row r="43" spans="1:5">
      <c r="A43" s="24" t="s">
        <v>63</v>
      </c>
      <c r="B43" s="36">
        <v>1094</v>
      </c>
      <c r="C43" s="42"/>
    </row>
    <row r="44" spans="1:5">
      <c r="A44" s="10" t="s">
        <v>64</v>
      </c>
      <c r="B44" s="10">
        <v>1.03</v>
      </c>
      <c r="C44" s="44"/>
    </row>
    <row r="45" spans="1:5">
      <c r="A45" s="10" t="s">
        <v>65</v>
      </c>
      <c r="B45" s="10">
        <v>0.21</v>
      </c>
      <c r="C45" s="44"/>
    </row>
    <row r="46" spans="1:5">
      <c r="A46" s="10" t="s">
        <v>41</v>
      </c>
      <c r="B46" s="10" t="s">
        <v>184</v>
      </c>
      <c r="C46" s="44"/>
    </row>
    <row r="47" spans="1:5">
      <c r="A47" s="10" t="s">
        <v>42</v>
      </c>
      <c r="B47" s="10" t="s">
        <v>67</v>
      </c>
      <c r="C47" s="44"/>
    </row>
    <row r="48" spans="1:5">
      <c r="A48" s="10" t="s">
        <v>43</v>
      </c>
      <c r="B48" s="10" t="s">
        <v>68</v>
      </c>
      <c r="C48" s="44"/>
    </row>
    <row r="49" spans="1:3">
      <c r="A49" s="10" t="s">
        <v>44</v>
      </c>
      <c r="B49" s="10" t="s">
        <v>69</v>
      </c>
      <c r="C49" s="44"/>
    </row>
  </sheetData>
  <printOptions headings="1"/>
  <pageMargins left="0.7" right="0.7" top="0.75" bottom="0.75" header="0.3" footer="0.3"/>
  <pageSetup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topLeftCell="A19" zoomScale="80" zoomScaleNormal="80" workbookViewId="0">
      <selection activeCell="L41" sqref="L41"/>
    </sheetView>
  </sheetViews>
  <sheetFormatPr defaultRowHeight="15"/>
  <cols>
    <col min="1" max="1" width="66.85546875" customWidth="1"/>
    <col min="2" max="2" width="15.5703125" style="27" customWidth="1"/>
    <col min="3" max="3" width="9.5703125" style="41" customWidth="1"/>
    <col min="4" max="4" width="1.7109375" hidden="1" customWidth="1"/>
    <col min="5" max="5" width="20.42578125" style="11" bestFit="1" customWidth="1"/>
    <col min="10" max="10" width="15.5703125" bestFit="1" customWidth="1"/>
    <col min="12" max="12" width="15.42578125" bestFit="1" customWidth="1"/>
  </cols>
  <sheetData>
    <row r="1" spans="1:5" ht="15.75">
      <c r="A1" s="2" t="s">
        <v>0</v>
      </c>
    </row>
    <row r="2" spans="1:5" ht="15.75">
      <c r="A2" s="6" t="s">
        <v>214</v>
      </c>
    </row>
    <row r="4" spans="1:5" ht="15.75">
      <c r="A4" s="1" t="s">
        <v>2</v>
      </c>
    </row>
    <row r="5" spans="1:5">
      <c r="E5" s="39" t="s">
        <v>215</v>
      </c>
    </row>
    <row r="6" spans="1:5">
      <c r="A6" s="12" t="s">
        <v>172</v>
      </c>
      <c r="E6" s="11">
        <f>SUM('BABB #14-14:WICKSTROM #6-5'!E6)</f>
        <v>6000</v>
      </c>
    </row>
    <row r="7" spans="1:5">
      <c r="A7" t="s">
        <v>173</v>
      </c>
      <c r="C7" s="74"/>
      <c r="E7" s="11">
        <f>SUM('BABB #14-14:WICKSTROM #6-5'!E7)</f>
        <v>119700</v>
      </c>
    </row>
    <row r="8" spans="1:5">
      <c r="A8" s="3" t="s">
        <v>11</v>
      </c>
      <c r="C8" s="74"/>
      <c r="E8" s="11">
        <f>SUM('BABB #14-14:WICKSTROM #6-5'!E8)</f>
        <v>1800</v>
      </c>
    </row>
    <row r="9" spans="1:5">
      <c r="A9" t="s">
        <v>49</v>
      </c>
      <c r="C9" s="74"/>
      <c r="E9" s="11">
        <f>SUM('BABB #14-14:WICKSTROM #6-5'!E9)</f>
        <v>900</v>
      </c>
    </row>
    <row r="10" spans="1:5" ht="15.75">
      <c r="A10" s="5" t="s">
        <v>50</v>
      </c>
      <c r="C10" s="74"/>
      <c r="E10" s="11">
        <f>SUM('BABB #14-14:WICKSTROM #6-5'!E10)</f>
        <v>4750</v>
      </c>
    </row>
    <row r="11" spans="1:5">
      <c r="A11" t="s">
        <v>51</v>
      </c>
      <c r="C11" s="74"/>
      <c r="E11" s="11">
        <f>SUM('BABB #14-14:WICKSTROM #6-5'!E11)</f>
        <v>0</v>
      </c>
    </row>
    <row r="12" spans="1:5">
      <c r="A12" s="3" t="s">
        <v>12</v>
      </c>
      <c r="C12" s="74"/>
      <c r="E12" s="11">
        <f>SUM('BABB #14-14:WICKSTROM #6-5'!E12)</f>
        <v>108530</v>
      </c>
    </row>
    <row r="13" spans="1:5">
      <c r="A13" t="s">
        <v>13</v>
      </c>
      <c r="C13" s="74"/>
      <c r="E13" s="11">
        <f>SUM('BABB #14-14:WICKSTROM #6-5'!E13)</f>
        <v>1273</v>
      </c>
    </row>
    <row r="14" spans="1:5">
      <c r="A14" s="3" t="s">
        <v>14</v>
      </c>
      <c r="C14" s="74"/>
      <c r="E14" s="11">
        <f>SUM('BABB #14-14:WICKSTROM #6-5'!E14)</f>
        <v>0</v>
      </c>
    </row>
    <row r="15" spans="1:5">
      <c r="A15" t="s">
        <v>52</v>
      </c>
      <c r="C15" s="74"/>
      <c r="E15" s="11">
        <f>SUM('BABB #14-14:WICKSTROM #6-5'!E15)</f>
        <v>452.5</v>
      </c>
    </row>
    <row r="16" spans="1:5">
      <c r="A16" s="20" t="s">
        <v>53</v>
      </c>
      <c r="C16" s="74"/>
      <c r="E16" s="11">
        <f>SUM('BABB #14-14:WICKSTROM #6-5'!E16)</f>
        <v>0</v>
      </c>
    </row>
    <row r="17" spans="1:5">
      <c r="A17" t="s">
        <v>54</v>
      </c>
      <c r="C17" s="74"/>
      <c r="E17" s="11">
        <f>SUM('BABB #14-14:WICKSTROM #6-5'!E17)</f>
        <v>8055</v>
      </c>
    </row>
    <row r="18" spans="1:5">
      <c r="A18" t="s">
        <v>18</v>
      </c>
      <c r="C18" s="74"/>
      <c r="E18" s="11">
        <f>SUM('BABB #14-14:WICKSTROM #6-5'!E18)</f>
        <v>521964</v>
      </c>
    </row>
    <row r="19" spans="1:5">
      <c r="A19" s="3" t="s">
        <v>55</v>
      </c>
      <c r="C19" s="74"/>
      <c r="E19" s="11">
        <f>SUM('BABB #14-14:WICKSTROM #6-5'!E19)</f>
        <v>0</v>
      </c>
    </row>
    <row r="20" spans="1:5">
      <c r="A20" t="s">
        <v>20</v>
      </c>
      <c r="C20" s="74"/>
      <c r="E20" s="11">
        <f>SUM('BABB #14-14:WICKSTROM #6-5'!E20)</f>
        <v>4100</v>
      </c>
    </row>
    <row r="21" spans="1:5">
      <c r="A21" t="s">
        <v>56</v>
      </c>
      <c r="C21" s="74"/>
      <c r="E21" s="11">
        <f>SUM('BABB #14-14:WICKSTROM #6-5'!E21)</f>
        <v>4100</v>
      </c>
    </row>
    <row r="22" spans="1:5">
      <c r="A22" t="s">
        <v>57</v>
      </c>
      <c r="C22" s="74"/>
      <c r="E22" s="11">
        <f>SUM('BABB #14-14:WICKSTROM #6-5'!E22)</f>
        <v>4100</v>
      </c>
    </row>
    <row r="23" spans="1:5">
      <c r="A23" s="3" t="s">
        <v>23</v>
      </c>
      <c r="C23" s="74"/>
      <c r="E23" s="11">
        <f>SUM('BABB #14-14:WICKSTROM #6-5'!E23)</f>
        <v>0</v>
      </c>
    </row>
    <row r="24" spans="1:5">
      <c r="A24" t="s">
        <v>58</v>
      </c>
      <c r="C24" s="74"/>
      <c r="E24" s="11">
        <f>SUM('BABB #14-14:WICKSTROM #6-5'!E24)</f>
        <v>17520.300000000003</v>
      </c>
    </row>
    <row r="25" spans="1:5">
      <c r="A25" t="s">
        <v>59</v>
      </c>
      <c r="C25" s="74"/>
      <c r="E25" s="11">
        <f>SUM('BABB #14-14:WICKSTROM #6-5'!E25)</f>
        <v>19355.760000000002</v>
      </c>
    </row>
    <row r="26" spans="1:5">
      <c r="A26" t="s">
        <v>60</v>
      </c>
      <c r="C26" s="74"/>
      <c r="E26" s="11">
        <f>SUM('BABB #14-14:WICKSTROM #6-5'!E26)</f>
        <v>88268.940000000017</v>
      </c>
    </row>
    <row r="27" spans="1:5">
      <c r="A27" t="s">
        <v>61</v>
      </c>
      <c r="C27" s="74"/>
      <c r="E27" s="11">
        <f>SUM('BABB #14-14:WICKSTROM #6-5'!E27)</f>
        <v>9177.2999999999993</v>
      </c>
    </row>
    <row r="28" spans="1:5">
      <c r="A28" s="20" t="s">
        <v>62</v>
      </c>
      <c r="C28" s="74"/>
      <c r="E28" s="11">
        <f>SUM('BABB #14-14:WICKSTROM #6-5'!E28)</f>
        <v>29166.3</v>
      </c>
    </row>
    <row r="29" spans="1:5">
      <c r="A29" s="3" t="s">
        <v>29</v>
      </c>
      <c r="C29" s="74"/>
      <c r="E29" s="11">
        <f>SUM('BABB #14-14:WICKSTROM #6-5'!E29)</f>
        <v>21379.5</v>
      </c>
    </row>
    <row r="30" spans="1:5">
      <c r="A30" t="s">
        <v>30</v>
      </c>
      <c r="C30" s="74"/>
      <c r="E30" s="11">
        <f>SUM('BABB #14-14:WICKSTROM #6-5'!E30)</f>
        <v>21300</v>
      </c>
    </row>
    <row r="31" spans="1:5">
      <c r="A31" s="3" t="s">
        <v>31</v>
      </c>
      <c r="C31" s="74"/>
      <c r="E31" s="11">
        <f>SUM('BABB #14-14:WICKSTROM #6-5'!E31)</f>
        <v>27456</v>
      </c>
    </row>
    <row r="32" spans="1:5">
      <c r="A32" t="s">
        <v>32</v>
      </c>
      <c r="C32" s="74"/>
      <c r="E32" s="11">
        <f>SUM('BABB #14-14:WICKSTROM #6-5'!E32)</f>
        <v>1260.48</v>
      </c>
    </row>
    <row r="33" spans="1:12">
      <c r="A33" s="12" t="s">
        <v>33</v>
      </c>
      <c r="E33" s="11">
        <f>SUM('BABB #14-14:WICKSTROM #6-5'!E33)</f>
        <v>214550</v>
      </c>
    </row>
    <row r="34" spans="1:12">
      <c r="E34" s="11">
        <f>SUM('BABB #14-14:WICKSTROM #6-5'!E34)</f>
        <v>0</v>
      </c>
    </row>
    <row r="35" spans="1:12">
      <c r="A35" s="3"/>
      <c r="E35" s="11">
        <f>SUM('BABB #14-14:WICKSTROM #6-5'!E35)</f>
        <v>0</v>
      </c>
    </row>
    <row r="36" spans="1:12" ht="15.75">
      <c r="A36" s="1" t="s">
        <v>34</v>
      </c>
      <c r="E36" s="11">
        <f>SUM('BABB #14-14:WICKSTROM #6-5'!E36)</f>
        <v>1235159.08</v>
      </c>
    </row>
    <row r="37" spans="1:12" ht="15.75">
      <c r="A37" s="1" t="s">
        <v>35</v>
      </c>
      <c r="E37" s="11">
        <f>SUM('BABB #14-14:WICKSTROM #6-5'!E37)</f>
        <v>78210</v>
      </c>
    </row>
    <row r="38" spans="1:12">
      <c r="E38"/>
    </row>
    <row r="39" spans="1:12" ht="18.75">
      <c r="A39" s="15" t="s">
        <v>36</v>
      </c>
      <c r="B39" s="33"/>
      <c r="C39" s="43"/>
      <c r="D39" s="16"/>
      <c r="E39" s="13">
        <f>SUM('BABB #14-14:WICKSTROM #6-5'!E39)</f>
        <v>1313369.08</v>
      </c>
    </row>
    <row r="41" spans="1:12">
      <c r="A41" s="18" t="s">
        <v>216</v>
      </c>
      <c r="B41" s="35"/>
      <c r="C41" s="38"/>
      <c r="D41" s="18"/>
      <c r="E41" s="13">
        <f>AVERAGE('BABB #14-14:WICKSTROM #6-5'!E39)</f>
        <v>15451.400941176471</v>
      </c>
    </row>
    <row r="42" spans="1:12">
      <c r="J42" s="46"/>
    </row>
    <row r="43" spans="1:12">
      <c r="A43" s="24"/>
      <c r="B43" s="36"/>
      <c r="J43" s="46"/>
    </row>
    <row r="44" spans="1:12" ht="18.75">
      <c r="A44" s="75" t="s">
        <v>219</v>
      </c>
      <c r="B44" s="76"/>
      <c r="C44" s="77"/>
      <c r="D44" s="78"/>
      <c r="E44" s="79">
        <f>E39-'OMB GAS GATHERING SYSTEM #'!E39-'Green #1-7 Facility '!E39-'McCLAVE GAS COMPRESSOR STATION '!E39-'WAGON TRAIL GATHERING SYSTEM # '!E39-'LAS ANIMAS GATHERING SYSTEM #  '!E39-'CLYDE GAS PLANT #'!E39</f>
        <v>1140829.08</v>
      </c>
      <c r="J44" s="37"/>
      <c r="L44" s="37"/>
    </row>
    <row r="45" spans="1:12" ht="18.75">
      <c r="A45" s="75" t="s">
        <v>220</v>
      </c>
      <c r="B45" s="76"/>
      <c r="C45" s="77"/>
      <c r="D45" s="78"/>
      <c r="E45" s="80">
        <v>62</v>
      </c>
      <c r="J45" s="21"/>
      <c r="L45" s="37"/>
    </row>
    <row r="46" spans="1:12" ht="18.75">
      <c r="A46" s="75" t="s">
        <v>221</v>
      </c>
      <c r="B46" s="76"/>
      <c r="C46" s="77"/>
      <c r="D46" s="78"/>
      <c r="E46" s="81">
        <f>E44/E45</f>
        <v>18400.469032258065</v>
      </c>
      <c r="L46" s="37"/>
    </row>
    <row r="47" spans="1:12">
      <c r="J47" s="47"/>
      <c r="L47" s="45"/>
    </row>
    <row r="48" spans="1:12">
      <c r="J48" s="21"/>
    </row>
  </sheetData>
  <pageMargins left="0.7" right="0.7" top="0.75" bottom="0.75" header="0.3" footer="0.3"/>
  <pageSetup scale="81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5" zoomScale="80" zoomScaleNormal="80" workbookViewId="0">
      <selection activeCell="B43" sqref="B43"/>
    </sheetView>
  </sheetViews>
  <sheetFormatPr defaultRowHeight="15"/>
  <cols>
    <col min="1" max="1" width="62.7109375" customWidth="1"/>
    <col min="2" max="3" width="11.85546875" customWidth="1"/>
    <col min="5" max="5" width="13" customWidth="1"/>
  </cols>
  <sheetData>
    <row r="1" spans="1:5" ht="25.5" customHeight="1">
      <c r="A1" s="5" t="s">
        <v>0</v>
      </c>
      <c r="B1" s="5"/>
      <c r="C1" s="1"/>
    </row>
    <row r="2" spans="1:5" ht="15.75">
      <c r="A2" s="7" t="s">
        <v>217</v>
      </c>
      <c r="B2" s="7"/>
    </row>
    <row r="4" spans="1:5" ht="15.75">
      <c r="A4" s="1" t="s">
        <v>2</v>
      </c>
      <c r="B4" s="3"/>
    </row>
    <row r="5" spans="1:5">
      <c r="C5" s="3" t="s">
        <v>3</v>
      </c>
      <c r="D5" s="3" t="s">
        <v>4</v>
      </c>
      <c r="E5" s="3" t="s">
        <v>5</v>
      </c>
    </row>
    <row r="6" spans="1:5">
      <c r="A6" s="12" t="s">
        <v>6</v>
      </c>
      <c r="E6" s="11">
        <f>C6*D6</f>
        <v>0</v>
      </c>
    </row>
    <row r="7" spans="1:5">
      <c r="A7" t="s">
        <v>7</v>
      </c>
      <c r="E7" s="11">
        <f t="shared" ref="E7:E32" si="0">C7*D7</f>
        <v>0</v>
      </c>
    </row>
    <row r="8" spans="1:5" ht="15.75">
      <c r="A8" s="3" t="s">
        <v>8</v>
      </c>
      <c r="B8" s="1"/>
      <c r="E8" s="11">
        <f t="shared" si="0"/>
        <v>0</v>
      </c>
    </row>
    <row r="9" spans="1:5" ht="15.75">
      <c r="A9" t="s">
        <v>9</v>
      </c>
      <c r="B9" s="2"/>
      <c r="E9" s="11">
        <f t="shared" si="0"/>
        <v>0</v>
      </c>
    </row>
    <row r="10" spans="1:5" ht="15.75">
      <c r="A10" s="12" t="s">
        <v>10</v>
      </c>
      <c r="B10" s="2"/>
      <c r="E10" s="11">
        <f t="shared" si="0"/>
        <v>0</v>
      </c>
    </row>
    <row r="11" spans="1:5" ht="15.75">
      <c r="A11" t="s">
        <v>11</v>
      </c>
      <c r="B11" s="2"/>
      <c r="E11" s="11">
        <f t="shared" si="0"/>
        <v>0</v>
      </c>
    </row>
    <row r="12" spans="1:5" ht="15.75">
      <c r="A12" s="3" t="s">
        <v>12</v>
      </c>
      <c r="B12" s="1"/>
      <c r="E12" s="11">
        <f t="shared" si="0"/>
        <v>0</v>
      </c>
    </row>
    <row r="13" spans="1:5" ht="15.75">
      <c r="A13" t="s">
        <v>13</v>
      </c>
      <c r="B13" s="2"/>
      <c r="E13" s="11">
        <f t="shared" si="0"/>
        <v>0</v>
      </c>
    </row>
    <row r="14" spans="1:5" ht="15.75">
      <c r="A14" s="3" t="s">
        <v>14</v>
      </c>
      <c r="B14" s="1"/>
      <c r="E14" s="11">
        <f t="shared" si="0"/>
        <v>0</v>
      </c>
    </row>
    <row r="15" spans="1:5">
      <c r="A15" t="s">
        <v>15</v>
      </c>
      <c r="E15" s="11">
        <f t="shared" si="0"/>
        <v>0</v>
      </c>
    </row>
    <row r="16" spans="1:5" ht="15.75">
      <c r="A16" s="3" t="s">
        <v>16</v>
      </c>
      <c r="B16" s="1"/>
      <c r="E16" s="11">
        <f t="shared" si="0"/>
        <v>0</v>
      </c>
    </row>
    <row r="17" spans="1:5">
      <c r="A17" t="s">
        <v>17</v>
      </c>
      <c r="E17" s="11">
        <f t="shared" si="0"/>
        <v>0</v>
      </c>
    </row>
    <row r="18" spans="1:5" ht="15.75">
      <c r="A18" t="s">
        <v>18</v>
      </c>
      <c r="B18" s="2"/>
      <c r="E18" s="11">
        <f t="shared" si="0"/>
        <v>0</v>
      </c>
    </row>
    <row r="19" spans="1:5" ht="15.75">
      <c r="A19" s="3" t="s">
        <v>19</v>
      </c>
      <c r="B19" s="1"/>
      <c r="E19" s="11">
        <f t="shared" si="0"/>
        <v>0</v>
      </c>
    </row>
    <row r="20" spans="1:5">
      <c r="A20" t="s">
        <v>20</v>
      </c>
      <c r="E20" s="11">
        <f t="shared" si="0"/>
        <v>0</v>
      </c>
    </row>
    <row r="21" spans="1:5">
      <c r="A21" t="s">
        <v>21</v>
      </c>
      <c r="E21" s="11">
        <f t="shared" si="0"/>
        <v>0</v>
      </c>
    </row>
    <row r="22" spans="1:5">
      <c r="A22" t="s">
        <v>22</v>
      </c>
      <c r="E22" s="11">
        <f t="shared" si="0"/>
        <v>0</v>
      </c>
    </row>
    <row r="23" spans="1:5" ht="15.75">
      <c r="A23" s="3" t="s">
        <v>23</v>
      </c>
      <c r="B23" s="1"/>
      <c r="E23" s="11">
        <f t="shared" si="0"/>
        <v>0</v>
      </c>
    </row>
    <row r="24" spans="1:5">
      <c r="A24" t="s">
        <v>24</v>
      </c>
      <c r="E24" s="11">
        <f t="shared" si="0"/>
        <v>0</v>
      </c>
    </row>
    <row r="25" spans="1:5">
      <c r="A25" t="s">
        <v>25</v>
      </c>
      <c r="E25" s="11">
        <f t="shared" si="0"/>
        <v>0</v>
      </c>
    </row>
    <row r="26" spans="1:5">
      <c r="A26" t="s">
        <v>26</v>
      </c>
      <c r="E26" s="11">
        <f t="shared" si="0"/>
        <v>0</v>
      </c>
    </row>
    <row r="27" spans="1:5">
      <c r="A27" t="s">
        <v>27</v>
      </c>
      <c r="E27" s="11">
        <f t="shared" si="0"/>
        <v>0</v>
      </c>
    </row>
    <row r="28" spans="1:5" ht="15.75">
      <c r="A28" s="3" t="s">
        <v>28</v>
      </c>
      <c r="B28" s="1"/>
      <c r="E28" s="11">
        <f t="shared" si="0"/>
        <v>0</v>
      </c>
    </row>
    <row r="29" spans="1:5" ht="15.75">
      <c r="A29" s="3" t="s">
        <v>29</v>
      </c>
      <c r="B29" s="1"/>
      <c r="E29" s="11">
        <f t="shared" si="0"/>
        <v>0</v>
      </c>
    </row>
    <row r="30" spans="1:5">
      <c r="A30" t="s">
        <v>30</v>
      </c>
      <c r="E30" s="11">
        <f t="shared" si="0"/>
        <v>0</v>
      </c>
    </row>
    <row r="31" spans="1:5">
      <c r="A31" s="3" t="s">
        <v>31</v>
      </c>
      <c r="B31" s="3"/>
      <c r="E31" s="11">
        <f t="shared" si="0"/>
        <v>0</v>
      </c>
    </row>
    <row r="32" spans="1:5">
      <c r="A32" t="s">
        <v>32</v>
      </c>
      <c r="E32" s="11">
        <f t="shared" si="0"/>
        <v>0</v>
      </c>
    </row>
    <row r="33" spans="1:5">
      <c r="A33" s="12" t="s">
        <v>33</v>
      </c>
      <c r="B33" s="12"/>
      <c r="E33" s="11">
        <v>4475</v>
      </c>
    </row>
    <row r="34" spans="1:5">
      <c r="E34" s="11"/>
    </row>
    <row r="35" spans="1:5">
      <c r="A35" s="3"/>
      <c r="B35" s="3"/>
      <c r="E35" s="11"/>
    </row>
    <row r="36" spans="1:5" ht="18.75">
      <c r="A36" s="1" t="s">
        <v>34</v>
      </c>
      <c r="B36" s="4"/>
      <c r="E36" s="11">
        <f>SUM(E6:E35)</f>
        <v>4475</v>
      </c>
    </row>
    <row r="37" spans="1:5" ht="15.75">
      <c r="A37" s="1" t="s">
        <v>35</v>
      </c>
      <c r="B37" s="1"/>
      <c r="E37" s="11">
        <v>2000</v>
      </c>
    </row>
    <row r="38" spans="1:5">
      <c r="E38" s="11"/>
    </row>
    <row r="39" spans="1:5" ht="18.75">
      <c r="A39" s="4" t="s">
        <v>36</v>
      </c>
      <c r="B39" s="4"/>
      <c r="E39" s="14">
        <f>SUM(E36:E38)</f>
        <v>6475</v>
      </c>
    </row>
    <row r="42" spans="1:5">
      <c r="A42" s="9" t="s">
        <v>37</v>
      </c>
      <c r="B42" s="9"/>
      <c r="C42" s="9"/>
    </row>
    <row r="43" spans="1:5">
      <c r="A43" s="10" t="s">
        <v>38</v>
      </c>
      <c r="B43" s="10"/>
      <c r="C43" s="10"/>
    </row>
    <row r="44" spans="1:5">
      <c r="A44" s="10" t="s">
        <v>39</v>
      </c>
      <c r="B44" s="10"/>
      <c r="C44" s="10"/>
    </row>
    <row r="45" spans="1:5">
      <c r="A45" s="10" t="s">
        <v>40</v>
      </c>
      <c r="B45" s="10"/>
      <c r="C45" s="10"/>
    </row>
    <row r="46" spans="1:5">
      <c r="A46" s="10" t="s">
        <v>41</v>
      </c>
      <c r="B46" s="10"/>
      <c r="C46" s="10"/>
    </row>
    <row r="47" spans="1:5">
      <c r="A47" s="10" t="s">
        <v>42</v>
      </c>
      <c r="B47" s="10"/>
      <c r="C47" s="10"/>
    </row>
    <row r="48" spans="1:5">
      <c r="A48" s="10" t="s">
        <v>43</v>
      </c>
      <c r="B48" s="10"/>
      <c r="C48" s="10"/>
    </row>
    <row r="49" spans="1:3">
      <c r="A49" s="10" t="s">
        <v>44</v>
      </c>
      <c r="B49" s="10"/>
      <c r="C49" s="10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1CD55605E9E146BAC38A899CECE417" ma:contentTypeVersion="10" ma:contentTypeDescription="Create a new document." ma:contentTypeScope="" ma:versionID="d71f4328ac901e2aa5f66e054e1d446b">
  <xsd:schema xmlns:xsd="http://www.w3.org/2001/XMLSchema" xmlns:xs="http://www.w3.org/2001/XMLSchema" xmlns:p="http://schemas.microsoft.com/office/2006/metadata/properties" xmlns:ns3="f9b01f0e-a376-451a-90a0-298059103971" xmlns:ns4="35b3d633-5046-40c0-bb59-754ffe80b4cc" targetNamespace="http://schemas.microsoft.com/office/2006/metadata/properties" ma:root="true" ma:fieldsID="b94f65a6fb4cc69e9de07ec767f38a25" ns3:_="" ns4:_="">
    <xsd:import namespace="f9b01f0e-a376-451a-90a0-298059103971"/>
    <xsd:import namespace="35b3d633-5046-40c0-bb59-754ffe80b4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b01f0e-a376-451a-90a0-2980591039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b3d633-5046-40c0-bb59-754ffe80b4c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9b01f0e-a376-451a-90a0-298059103971" xsi:nil="true"/>
  </documentManagement>
</p:properties>
</file>

<file path=customXml/itemProps1.xml><?xml version="1.0" encoding="utf-8"?>
<ds:datastoreItem xmlns:ds="http://schemas.openxmlformats.org/officeDocument/2006/customXml" ds:itemID="{6B565724-6824-41F3-86C0-6CCB7B96C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b01f0e-a376-451a-90a0-298059103971"/>
    <ds:schemaRef ds:uri="35b3d633-5046-40c0-bb59-754ffe80b4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563043-76A4-4903-BB17-5088CA0380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801413-8D76-4487-A05C-DA4C08854AFF}">
  <ds:schemaRefs>
    <ds:schemaRef ds:uri="f9b01f0e-a376-451a-90a0-298059103971"/>
    <ds:schemaRef ds:uri="35b3d633-5046-40c0-bb59-754ffe80b4cc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88</vt:i4>
      </vt:variant>
    </vt:vector>
  </HeadingPairs>
  <TitlesOfParts>
    <vt:vector size="88" baseType="lpstr">
      <vt:lpstr>Greasewood North #</vt:lpstr>
      <vt:lpstr>BABB #14-14</vt:lpstr>
      <vt:lpstr>BABB #14-14 Tank Battery</vt:lpstr>
      <vt:lpstr>BANEY-STATE #16-2</vt:lpstr>
      <vt:lpstr>BANEY STATE 16-3</vt:lpstr>
      <vt:lpstr>BANEY STATE 16-5</vt:lpstr>
      <vt:lpstr>BEHRING #23-7</vt:lpstr>
      <vt:lpstr>BEHRING 23-7 # Tank</vt:lpstr>
      <vt:lpstr>CHALK #31-13</vt:lpstr>
      <vt:lpstr>CHALK #31-13 Tank Battery</vt:lpstr>
      <vt:lpstr>BOURNE #1</vt:lpstr>
      <vt:lpstr>BAILEY #1-26</vt:lpstr>
      <vt:lpstr>CLYDE GAS PLANT #</vt:lpstr>
      <vt:lpstr>HOFFMAN, EARL #1</vt:lpstr>
      <vt:lpstr>HUMPHREY #2A</vt:lpstr>
      <vt:lpstr>HUMPHREY-WOLLERT #2</vt:lpstr>
      <vt:lpstr>LAS ANIMAS GATHERING SYSTEM #  </vt:lpstr>
      <vt:lpstr>ROWE  A #1</vt:lpstr>
      <vt:lpstr>SNIFF #D-1</vt:lpstr>
      <vt:lpstr>STATE G #1</vt:lpstr>
      <vt:lpstr>STATE #1-14</vt:lpstr>
      <vt:lpstr>STATE #2-14</vt:lpstr>
      <vt:lpstr>WAGON TRAIL GATHERING SYSTEM # </vt:lpstr>
      <vt:lpstr>WOLLERT #1</vt:lpstr>
      <vt:lpstr>WOLLERT D #1</vt:lpstr>
      <vt:lpstr>FRAZEE #2-6</vt:lpstr>
      <vt:lpstr>FRAZEE-BOLYARD #1-35</vt:lpstr>
      <vt:lpstr>FRAZEE-BOLYARD #2-35-SWD</vt:lpstr>
      <vt:lpstr>FRAZEE-B-14-2</vt:lpstr>
      <vt:lpstr>LAS ANIMAS #1-1</vt:lpstr>
      <vt:lpstr>McCLAVE GAS COMPRESSOR STATION </vt:lpstr>
      <vt:lpstr>MORSE A #1</vt:lpstr>
      <vt:lpstr>STATE #1</vt:lpstr>
      <vt:lpstr>TEMPLE C #1</vt:lpstr>
      <vt:lpstr>STATE OF COLORADO #1-28</vt:lpstr>
      <vt:lpstr>STATE-PYLES #1</vt:lpstr>
      <vt:lpstr>STAVELY #1</vt:lpstr>
      <vt:lpstr>STAVELY #1-26</vt:lpstr>
      <vt:lpstr>STAVELY #1-26 Tank</vt:lpstr>
      <vt:lpstr>HOFFMAN #2-31</vt:lpstr>
      <vt:lpstr>STATE #3-8</vt:lpstr>
      <vt:lpstr>STATE #4-8</vt:lpstr>
      <vt:lpstr>HUMPHREY #1A</vt:lpstr>
      <vt:lpstr>SPARTAN #1</vt:lpstr>
      <vt:lpstr>WEIMER #1-K24-21-48</vt:lpstr>
      <vt:lpstr>WEINMAN #1-27</vt:lpstr>
      <vt:lpstr>WOOLFOLK-STATE A #1</vt:lpstr>
      <vt:lpstr>WOOLFOLK STATE #2-32</vt:lpstr>
      <vt:lpstr>SEMMENS #1A</vt:lpstr>
      <vt:lpstr>SEMMENS #2</vt:lpstr>
      <vt:lpstr>ERRAMUSPE STATE #2-34</vt:lpstr>
      <vt:lpstr>GRUENLOH #2</vt:lpstr>
      <vt:lpstr>GREEN #1-1</vt:lpstr>
      <vt:lpstr>Green #1-1__</vt:lpstr>
      <vt:lpstr>GREEN #1-10 Tank</vt:lpstr>
      <vt:lpstr>GREEN #1-10</vt:lpstr>
      <vt:lpstr>Green #1-7 Facility </vt:lpstr>
      <vt:lpstr>GREEN #1-7 FACILITY</vt:lpstr>
      <vt:lpstr>HILL 31-15-8 #</vt:lpstr>
      <vt:lpstr>HILL-67N60W #6NENE</vt:lpstr>
      <vt:lpstr>HILL-68N60W #31NESE</vt:lpstr>
      <vt:lpstr>HILL-68N60W #31SESW</vt:lpstr>
      <vt:lpstr>HILL-68N60W #31SWSE</vt:lpstr>
      <vt:lpstr>HOFFMAN #34-1</vt:lpstr>
      <vt:lpstr>HOFFMAN #34-10</vt:lpstr>
      <vt:lpstr>HOFFMAN #34-10 Tank</vt:lpstr>
      <vt:lpstr>HOFFMAN-68N60W #34NENE</vt:lpstr>
      <vt:lpstr>HOFFMAN-68N60W #34NWSE</vt:lpstr>
      <vt:lpstr>KETTL #23-3</vt:lpstr>
      <vt:lpstr>KETTL-66N61W #23NENW</vt:lpstr>
      <vt:lpstr>OMB GAS GATHERING SYSTEM #</vt:lpstr>
      <vt:lpstr>PAUL #6-7</vt:lpstr>
      <vt:lpstr>PAUL 6-7 # pit</vt:lpstr>
      <vt:lpstr>PAUL-67N59W #6NWSE</vt:lpstr>
      <vt:lpstr>ROTH-67N59W #7NESW</vt:lpstr>
      <vt:lpstr>SHOWERS-67N60W #5NWNW</vt:lpstr>
      <vt:lpstr>SHOWERS-68N60W #32SWNW</vt:lpstr>
      <vt:lpstr>SOS-67N59W #4NWNW</vt:lpstr>
      <vt:lpstr>STATE #36-16</vt:lpstr>
      <vt:lpstr>STATE 36-16 # Pit</vt:lpstr>
      <vt:lpstr>STATE-68N60W #36SESE</vt:lpstr>
      <vt:lpstr>WICKSTROM #6-12</vt:lpstr>
      <vt:lpstr>WICKSTROM #6-12_</vt:lpstr>
      <vt:lpstr>Wickstrom #6-4</vt:lpstr>
      <vt:lpstr>Wickstrom #6-4_</vt:lpstr>
      <vt:lpstr>WICKSTROM #6-5</vt:lpstr>
      <vt:lpstr>Totals</vt:lpstr>
      <vt:lpstr>WICKSTROM 6-4  6-5 #     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Claire Starling</dc:creator>
  <cp:keywords/>
  <dc:description/>
  <cp:lastModifiedBy>Schoepflin, Sharon</cp:lastModifiedBy>
  <cp:revision/>
  <cp:lastPrinted>2024-10-03T00:18:23Z</cp:lastPrinted>
  <dcterms:created xsi:type="dcterms:W3CDTF">2023-11-13T20:53:11Z</dcterms:created>
  <dcterms:modified xsi:type="dcterms:W3CDTF">2024-12-30T04:05:08Z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0x010100E71CD55605E9E146BAC38A899CECE417</vt:lpwstr>
  </property>
</Properties>
</file>