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329"/>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_FilterDatabase" localSheetId="0" hidden="1">'List of Wells - Blank'!$A$14:$S$164</definedName>
    <definedName name="_xlnm.Print_Area" localSheetId="0">'List of Wells - Blank'!$A$1:$R$80</definedName>
    <definedName name="_xlnm.Print_Titles" localSheetId="0">'List of Wells - Blank'!$14:$14</definedName>
    <definedName name="_xlnm.Print_Titles" localSheetId="1">'List of Wells - Example'!#REF!</definedName>
  </definedNames>
  <calcPr calcId="171027"/>
</workbook>
</file>

<file path=xl/calcChain.xml><?xml version="1.0" encoding="utf-8"?>
<calcChain xmlns="http://schemas.openxmlformats.org/spreadsheetml/2006/main">
  <c r="M109" i="5" l="1"/>
  <c r="M108" i="5"/>
  <c r="M107" i="5"/>
  <c r="M106" i="5"/>
  <c r="M105" i="5"/>
  <c r="M104" i="5"/>
  <c r="M103" i="5"/>
  <c r="M102" i="5"/>
  <c r="M98" i="5"/>
  <c r="M163" i="5" l="1"/>
  <c r="M162" i="5"/>
  <c r="M88" i="5" l="1"/>
  <c r="M87" i="5"/>
  <c r="M86" i="5"/>
  <c r="M85" i="5"/>
  <c r="M84" i="5"/>
  <c r="M80" i="5"/>
  <c r="M81" i="5"/>
  <c r="M82" i="5"/>
  <c r="M83" i="5"/>
  <c r="M78" i="5"/>
  <c r="M77" i="5"/>
  <c r="M73" i="5"/>
  <c r="M75" i="5"/>
  <c r="M71" i="5"/>
  <c r="M70" i="5"/>
  <c r="M68" i="5"/>
  <c r="M67" i="5"/>
  <c r="M52" i="5"/>
  <c r="M51" i="5"/>
  <c r="M50" i="5"/>
  <c r="M49" i="5"/>
  <c r="M48" i="5"/>
  <c r="M47" i="5"/>
  <c r="M28" i="5"/>
  <c r="M27" i="5"/>
  <c r="M26" i="5"/>
  <c r="M24" i="5"/>
  <c r="M23" i="5"/>
  <c r="M22" i="5"/>
  <c r="M21" i="5"/>
  <c r="M20" i="5"/>
  <c r="M25" i="5"/>
  <c r="M19" i="5"/>
  <c r="M18" i="5"/>
  <c r="M17" i="5"/>
  <c r="M16" i="5"/>
  <c r="M37" i="5"/>
  <c r="M38" i="5"/>
</calcChain>
</file>

<file path=xl/sharedStrings.xml><?xml version="1.0" encoding="utf-8"?>
<sst xmlns="http://schemas.openxmlformats.org/spreadsheetml/2006/main" count="1602" uniqueCount="435">
  <si>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</si>
  <si>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</si>
  <si>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</si>
  <si>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</si>
  <si>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</si>
  <si>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</si>
  <si>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</si>
  <si>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</si>
  <si>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</si>
  <si>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</si>
  <si>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</si>
  <si>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</si>
  <si>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</si>
  <si>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</si>
  <si>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</si>
  <si>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</si>
  <si>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</si>
  <si>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</si>
  <si>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</si>
  <si>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</si>
  <si>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</si>
  <si>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</si>
  <si>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</si>
  <si>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</si>
  <si>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</si>
  <si>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</si>
  <si>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</si>
  <si>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</si>
  <si>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</si>
  <si>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</si>
  <si>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</si>
  <si>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</si>
  <si>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</si>
  <si>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</si>
  <si>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</si>
  <si>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</si>
  <si>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</si>
  <si>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</si>
  <si>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</si>
  <si>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</si>
  <si>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</si>
  <si>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</si>
  <si>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</si>
  <si>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</si>
  <si>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</si>
  <si>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</si>
  <si>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</si>
  <si>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</si>
  <si>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</si>
  <si>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</si>
  <si>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</si>
  <si>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</si>
  <si>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</si>
  <si>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</si>
  <si>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</si>
  <si>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</si>
  <si>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</si>
  <si>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</si>
  <si>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</si>
  <si>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</si>
  <si>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</si>
  <si>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</si>
  <si>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</si>
  <si>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</si>
  <si>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</si>
  <si>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</si>
  <si>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</si>
  <si>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</si>
  <si>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</si>
  <si>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</si>
  <si>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</si>
  <si>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</si>
  <si>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</si>
  <si>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</si>
  <si>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</si>
  <si>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</si>
  <si>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</si>
  <si>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</si>
  <si>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</si>
  <si>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</si>
  <si>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</si>
  <si>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</si>
  <si>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</si>
  <si>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</si>
  <si>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</si>
  <si>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</si>
  <si>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</si>
  <si>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</si>
  <si>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</si>
  <si>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</si>
  <si>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</si>
  <si>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</si>
  <si>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</si>
  <si>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</si>
  <si>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</si>
  <si>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</si>
  <si>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</si>
  <si>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</si>
  <si>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</si>
  <si>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</si>
  <si>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</si>
  <si>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</si>
  <si>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</si>
  <si>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mpatel@syrginfo.com</t>
  </si>
  <si>
    <t>TOC - Nio Top</t>
  </si>
  <si>
    <t>If P&amp;A, Date</t>
  </si>
  <si>
    <t>PA</t>
  </si>
  <si>
    <t>N/A</t>
  </si>
  <si>
    <t>Noble</t>
  </si>
  <si>
    <t>SRC</t>
  </si>
  <si>
    <t>05-123-12778</t>
  </si>
  <si>
    <t>Brandondi 2</t>
  </si>
  <si>
    <t>Conquest Oil Company</t>
  </si>
  <si>
    <t>Boomerang 34N-6C-M</t>
  </si>
  <si>
    <t>05-123-11782</t>
  </si>
  <si>
    <t>Davis 2-33</t>
  </si>
  <si>
    <t>Boomerang 25N-3B-L</t>
  </si>
  <si>
    <t>05-123-17152</t>
  </si>
  <si>
    <t>Davis 33-16</t>
  </si>
  <si>
    <t>05-123-27327</t>
  </si>
  <si>
    <t>Duke J 4-11</t>
  </si>
  <si>
    <t>Boomerang 28C-3-L</t>
  </si>
  <si>
    <t>05-123-27325</t>
  </si>
  <si>
    <t>Duke J 4-12</t>
  </si>
  <si>
    <t>Duke J 4-13</t>
  </si>
  <si>
    <t>05-123-27328</t>
  </si>
  <si>
    <t>Duke J 4-14</t>
  </si>
  <si>
    <t>05-123-27326</t>
  </si>
  <si>
    <t>Duke J 4-25</t>
  </si>
  <si>
    <t>05-123-27303</t>
  </si>
  <si>
    <t>Duke J 4-33</t>
  </si>
  <si>
    <t>05-123-27304</t>
  </si>
  <si>
    <t>Duke USX J 05-16</t>
  </si>
  <si>
    <t>05-123-27305</t>
  </si>
  <si>
    <t>Duke USX J 5-9</t>
  </si>
  <si>
    <t>05-123-11873</t>
  </si>
  <si>
    <t>Boomerang 34N-6A-M</t>
  </si>
  <si>
    <t>05-123-23844</t>
  </si>
  <si>
    <t>Boomerang 12N-6B-M</t>
  </si>
  <si>
    <t>Boomerang 12C-6-M</t>
  </si>
  <si>
    <t>Genesis #9-1</t>
  </si>
  <si>
    <t>KPK</t>
  </si>
  <si>
    <t>05-123-11455</t>
  </si>
  <si>
    <t>Greeley Tech Center 41-5</t>
  </si>
  <si>
    <t>Boomerang 25N-3A-L</t>
  </si>
  <si>
    <t>RWL Enterprises</t>
  </si>
  <si>
    <t>05-123-40240</t>
  </si>
  <si>
    <t>Greeley-Rothe #1-0H</t>
  </si>
  <si>
    <t>05-123-40245</t>
  </si>
  <si>
    <t>Greeley-Rothe #1-1H</t>
  </si>
  <si>
    <t>Greeley-Rothe #1-2H</t>
  </si>
  <si>
    <t>05-123-40242</t>
  </si>
  <si>
    <t>Greeley-Rothe #1-3H</t>
  </si>
  <si>
    <t>Greeley-Rothe #1-4H</t>
  </si>
  <si>
    <t>Greeley-Rothe #1-5H</t>
  </si>
  <si>
    <t>KELLY #2-3</t>
  </si>
  <si>
    <t>KELLY 1-3</t>
  </si>
  <si>
    <t>Boomerang 28N-3A-L</t>
  </si>
  <si>
    <t>Kelly Farms 12-4-3CHZ</t>
  </si>
  <si>
    <t>Kelly Farms 21-4-3NHZ</t>
  </si>
  <si>
    <t>Kelly Farms 21-4-3NHZ #2</t>
  </si>
  <si>
    <t>Kelly Farms 22-4-3CHZ</t>
  </si>
  <si>
    <t>Kelly Farms 22-4-3NHZ #2</t>
  </si>
  <si>
    <t>Kelly Farms A-4-3CHZ</t>
  </si>
  <si>
    <t>Kelly Farms A-4-3NHZ</t>
  </si>
  <si>
    <t>LA POUDRE SOUTH 4</t>
  </si>
  <si>
    <t>Boomerang 32N-6B-M</t>
  </si>
  <si>
    <t>BLUE CHIP OIL INC</t>
  </si>
  <si>
    <t>LOWE 31-14</t>
  </si>
  <si>
    <t>LOWE 31-24D</t>
  </si>
  <si>
    <t>LOWE 31-34D</t>
  </si>
  <si>
    <t>LOWE 31-44D</t>
  </si>
  <si>
    <t>LOWE 31-85</t>
  </si>
  <si>
    <t>LOWELL 1-34</t>
  </si>
  <si>
    <t>MAGNUSON 6-2H6</t>
  </si>
  <si>
    <t>SNYDER OIL CORP</t>
  </si>
  <si>
    <t>MAHAN 4-1</t>
  </si>
  <si>
    <t>PETROMAX ENERGY CORPORATION</t>
  </si>
  <si>
    <t>Orr 14C-32-M</t>
  </si>
  <si>
    <t>DG</t>
  </si>
  <si>
    <t>Orr 14N-32C-M</t>
  </si>
  <si>
    <t>Orr 23N-32A-M</t>
  </si>
  <si>
    <t>Orr 23N-32B-M</t>
  </si>
  <si>
    <t>Orr 36C-32-M</t>
  </si>
  <si>
    <t>Orr 36N-32B-M</t>
  </si>
  <si>
    <t>Orr State 15C-35-M</t>
  </si>
  <si>
    <t>Orr State 15N-35B-M</t>
  </si>
  <si>
    <t>Orr State 23C-35-M</t>
  </si>
  <si>
    <t>Orr State 36C-35-M</t>
  </si>
  <si>
    <t>Orr State 36N-35B-M</t>
  </si>
  <si>
    <t>Orr State 36N-35C-M</t>
  </si>
  <si>
    <t>PEANUT 1</t>
  </si>
  <si>
    <t>Boomerang 32N-6C-M</t>
  </si>
  <si>
    <t>PEANUT 2</t>
  </si>
  <si>
    <t>Boomerang 13C-6-M</t>
  </si>
  <si>
    <t>SUNSHINE VALLEY PETROLEUM</t>
  </si>
  <si>
    <t>PRR 32-14D</t>
  </si>
  <si>
    <t>PSC J 5-11</t>
  </si>
  <si>
    <t>REICHERT 1-6</t>
  </si>
  <si>
    <t>BROOKS EXPLORATION INC</t>
  </si>
  <si>
    <t>ROTHE 1-11</t>
  </si>
  <si>
    <t>ROTHE 1-14</t>
  </si>
  <si>
    <t>Boomerang 34C-6-M</t>
  </si>
  <si>
    <t>ROTHE 1-15</t>
  </si>
  <si>
    <t>ROTHE 12-6</t>
  </si>
  <si>
    <t>BASIN EXPLORATION INC</t>
  </si>
  <si>
    <t>SOUTH 6-21D</t>
  </si>
  <si>
    <t>Boomerang 13N-6B-M</t>
  </si>
  <si>
    <t>Boomerang 33C-6-M</t>
  </si>
  <si>
    <t>Boomerang 33N-6C-M</t>
  </si>
  <si>
    <t>SOUTH 6-22D</t>
  </si>
  <si>
    <t>SOUTH 6-23D</t>
  </si>
  <si>
    <t>SOUTH 6-24D</t>
  </si>
  <si>
    <t>SRC 31-5D</t>
  </si>
  <si>
    <t>SRC 32DD</t>
  </si>
  <si>
    <t>SRC 34-32</t>
  </si>
  <si>
    <t>SRC 44-32D</t>
  </si>
  <si>
    <t>SRC Northridge 11-4D</t>
  </si>
  <si>
    <t>SRC Northridge 12-4D</t>
  </si>
  <si>
    <t>SRC Northridge 21-4D</t>
  </si>
  <si>
    <t>SRC Northridge 22-4D</t>
  </si>
  <si>
    <t>SRC Northridge 4AD</t>
  </si>
  <si>
    <t>SRC Northridge 4KD</t>
  </si>
  <si>
    <t>SRC NORTHRIDGE 4ND</t>
  </si>
  <si>
    <t>SRC Wiedeman 11-5-3NCHZ</t>
  </si>
  <si>
    <t>SRC Wiedeman 12-5-4CHZ</t>
  </si>
  <si>
    <t>SRC Wiedeman 12-5-4NCHZ</t>
  </si>
  <si>
    <t>SRC Wiedeman 21-5-3CHZ</t>
  </si>
  <si>
    <t>WO</t>
  </si>
  <si>
    <t>SRC Wiedeman 21-5-3NBHZ</t>
  </si>
  <si>
    <t>SRC Wiedeman 22-5-4CHZ</t>
  </si>
  <si>
    <t>SRC Wiedeman 22-5-4NBHZ</t>
  </si>
  <si>
    <t>SRC Wiedeman A-5-3NBHZ</t>
  </si>
  <si>
    <t>STEVENS 34-14</t>
  </si>
  <si>
    <t>WIEDEMAN 11-5</t>
  </si>
  <si>
    <t>PDC ENERGY INC</t>
  </si>
  <si>
    <t>WIEDEMAN 18-5</t>
  </si>
  <si>
    <t>WIEDEMAN 21-5</t>
  </si>
  <si>
    <t>WIEDEMAN 22-5</t>
  </si>
  <si>
    <t>WIEDEMAN 25-5</t>
  </si>
  <si>
    <t>WIEDEMAN 29-5</t>
  </si>
  <si>
    <t>Boomerang 32C-6-M</t>
  </si>
  <si>
    <t>WIEDEMAN 3-5</t>
  </si>
  <si>
    <t>WIEDEMAN 4-5</t>
  </si>
  <si>
    <t>WIEDEMAN 5-5</t>
  </si>
  <si>
    <t>WIEDEMAN 6-5</t>
  </si>
  <si>
    <t>WILLIAMS 1-34</t>
  </si>
  <si>
    <t>BELLWETHER EXPLORATION COMPANY</t>
  </si>
  <si>
    <t>WILLIAMS I 34-13X</t>
  </si>
  <si>
    <t>05-123-40246</t>
  </si>
  <si>
    <t>05-123-40243</t>
  </si>
  <si>
    <t>05-123-40291</t>
  </si>
  <si>
    <t>05-123-11722</t>
  </si>
  <si>
    <t>05-123-38137</t>
  </si>
  <si>
    <t>05-123-38139</t>
  </si>
  <si>
    <t>05-123-38135</t>
  </si>
  <si>
    <t>05-123-18253</t>
  </si>
  <si>
    <t>05-123-11863</t>
  </si>
  <si>
    <t>05-123-12535</t>
  </si>
  <si>
    <t>05-123-18766</t>
  </si>
  <si>
    <t>05-123-29662</t>
  </si>
  <si>
    <t>05-123-20479</t>
  </si>
  <si>
    <t>05-123-20480</t>
  </si>
  <si>
    <t>05-123-20484</t>
  </si>
  <si>
    <t>05-123-35548</t>
  </si>
  <si>
    <t>05-123-11721</t>
  </si>
  <si>
    <t>05-123-38134</t>
  </si>
  <si>
    <t>NIO 6915 COD 7231</t>
  </si>
  <si>
    <t>6046</t>
  </si>
  <si>
    <t>Not plugged to today's standards: CIBP set w/2 sks of cement, 10 sks from 3050-2930, 10 sks from 475-350', 10 sks to surface; no casing recovered, doc # 160444</t>
  </si>
  <si>
    <t>NIO 6898 COD 7210</t>
  </si>
  <si>
    <t>6350</t>
  </si>
  <si>
    <t>11/10/97</t>
  </si>
  <si>
    <t>Not plugged to today's standards: CIBP set w/2 sks of cement, 10 sks from 2925-2825, 15 sks from 510-325', 10 sks to surface; no casing recovered, doc # 160491</t>
  </si>
  <si>
    <t>No tops on scout card</t>
  </si>
  <si>
    <t>6512</t>
  </si>
  <si>
    <t>6262</t>
  </si>
  <si>
    <t>6529</t>
  </si>
  <si>
    <t>NIO 7063</t>
  </si>
  <si>
    <t>NIO 6857 COD 7173</t>
  </si>
  <si>
    <t>NIO 7214 COD 7535</t>
  </si>
  <si>
    <t>NIO 7002 COD 7328</t>
  </si>
  <si>
    <t>2287</t>
  </si>
  <si>
    <t>NIO 7138 COD 7452</t>
  </si>
  <si>
    <t>05-123-38133</t>
  </si>
  <si>
    <t>05-123-38138</t>
  </si>
  <si>
    <t>05-123-38136</t>
  </si>
  <si>
    <t>05-123-15684</t>
  </si>
  <si>
    <t>680</t>
  </si>
  <si>
    <t>05-123-24463</t>
  </si>
  <si>
    <t>05-123-24876</t>
  </si>
  <si>
    <t>05-123-24464</t>
  </si>
  <si>
    <t>05-123-23761</t>
  </si>
  <si>
    <t>05-123-24890</t>
  </si>
  <si>
    <t>05-123-11378</t>
  </si>
  <si>
    <t>05-123-43990</t>
  </si>
  <si>
    <t>05-123-12419</t>
  </si>
  <si>
    <t>05-123-43986</t>
  </si>
  <si>
    <t>05-123-43987</t>
  </si>
  <si>
    <t>05-123-43985</t>
  </si>
  <si>
    <t>05-123-23762</t>
  </si>
  <si>
    <t>05-123-43988</t>
  </si>
  <si>
    <t>05-123-43989</t>
  </si>
  <si>
    <t>05-123-43975</t>
  </si>
  <si>
    <t>05-123-43973</t>
  </si>
  <si>
    <t>05-123-19579</t>
  </si>
  <si>
    <t>05-123-10387</t>
  </si>
  <si>
    <t>05-123-18428</t>
  </si>
  <si>
    <t>05-123-18429</t>
  </si>
  <si>
    <t>05-123-23933</t>
  </si>
  <si>
    <t>05-123-25982</t>
  </si>
  <si>
    <t>05-123-25984</t>
  </si>
  <si>
    <t>05-123-25983</t>
  </si>
  <si>
    <t>05-123-25981</t>
  </si>
  <si>
    <t>05-123-30075</t>
  </si>
  <si>
    <t>05-123-30039</t>
  </si>
  <si>
    <t>05-123-30036</t>
  </si>
  <si>
    <t>05-123-30037</t>
  </si>
  <si>
    <t>05-123-29617</t>
  </si>
  <si>
    <t>05-123-29618</t>
  </si>
  <si>
    <t>05-123-29619</t>
  </si>
  <si>
    <t>05-123-29620</t>
  </si>
  <si>
    <t>05-123-29596</t>
  </si>
  <si>
    <t>05-123-29657</t>
  </si>
  <si>
    <t>05-123-40066</t>
  </si>
  <si>
    <t>05-123-40065</t>
  </si>
  <si>
    <t>05-123-40068</t>
  </si>
  <si>
    <t>05-123-40560</t>
  </si>
  <si>
    <t>05-123-40069</t>
  </si>
  <si>
    <t>05-123-40067</t>
  </si>
  <si>
    <t>05-123-40063</t>
  </si>
  <si>
    <t>05-123-40064</t>
  </si>
  <si>
    <t>05-123-17122</t>
  </si>
  <si>
    <t>05-123-32055</t>
  </si>
  <si>
    <t>05-123-32057</t>
  </si>
  <si>
    <t>05-123-12029</t>
  </si>
  <si>
    <t>05-123-22105</t>
  </si>
  <si>
    <t>NO</t>
  </si>
  <si>
    <t>No Codell Top, DV tool used from 1610-2960', subsequent on file, plugged to today's standards no mitigation necessary</t>
  </si>
  <si>
    <t>Options 1 or 2 needed due to deepest water well</t>
  </si>
  <si>
    <t>YES</t>
  </si>
  <si>
    <t>Looking at CBL, there looks to be cement coverage to 900', no mitigation necessary</t>
  </si>
  <si>
    <t>Looking at CBL, there looks to be cement coverage to ~900', no mitigation necessary</t>
  </si>
  <si>
    <t>05-123-27324</t>
  </si>
  <si>
    <t>NIO 7079 COD 7393</t>
  </si>
  <si>
    <t>NIO 7250 COD 7569</t>
  </si>
  <si>
    <t>NIO 7094 COD 7424</t>
  </si>
  <si>
    <t>NIO 6998 COD 7313</t>
  </si>
  <si>
    <t>NIO 7153 COD 7469</t>
  </si>
  <si>
    <t>COD 7100</t>
  </si>
  <si>
    <t>NIO 6748 COD 7059</t>
  </si>
  <si>
    <t>No mitigation necessary</t>
  </si>
  <si>
    <t>SUS 4250</t>
  </si>
  <si>
    <t>No stub plug, but since the well has targeted the sussex formation, that knocks it out of the 1500' buffer</t>
  </si>
  <si>
    <t>NIO 6698 COD 7013</t>
  </si>
  <si>
    <t>DV tool used from 2588-4982, this well has been plugged and the subsequent form 6 has not been approved.  Plugged to today's standards</t>
  </si>
  <si>
    <t>854</t>
  </si>
  <si>
    <t>NIO 7187 COD 7500</t>
  </si>
  <si>
    <t>6584</t>
  </si>
  <si>
    <t>DV tool used from 2250-5170, this well has been plugged and the subsequent form 6 has not been approved.  Plugged to today's standards</t>
  </si>
  <si>
    <t>864</t>
  </si>
  <si>
    <t>NIO 6812 COD 7110</t>
  </si>
  <si>
    <t>6220</t>
  </si>
  <si>
    <t>DV tool used from 2180-4830, this well has been plugged and the subsequent form 6 has not been approved.  Plugged to today's standards</t>
  </si>
  <si>
    <t>NIO 6736 COD 7055</t>
  </si>
  <si>
    <t>DV tool used from 1662-4776, this well has been plugged and the subsequent form 6 has not been approved.  Plugged to today's standards</t>
  </si>
  <si>
    <t>NIO 6676 COD 6988</t>
  </si>
  <si>
    <t>DV tool used from 1974-4656, this well has been plugged and the subsequent form 6 has not been approved.  Plugged to today's standards</t>
  </si>
  <si>
    <t>NIO 6870 COD 7182</t>
  </si>
  <si>
    <t>No tops on scout card, no mitigation necessary</t>
  </si>
  <si>
    <t>NIO 6720 COD 7052</t>
  </si>
  <si>
    <t>Intent to P&amp;A is on COGCC, believed that this well has been P&amp;A'd, plugged to today's standards</t>
  </si>
  <si>
    <t>NIO 6896</t>
  </si>
  <si>
    <t>6642</t>
  </si>
  <si>
    <t>2017</t>
  </si>
  <si>
    <t>Well has been plugged in 2017 but subsequent form 6 has not been approved yet, plugged to today's standards</t>
  </si>
  <si>
    <t>NIO 6960 COD 7287</t>
  </si>
  <si>
    <t>6650</t>
  </si>
  <si>
    <t>SUS 4270 SHA 4644</t>
  </si>
  <si>
    <t>Since well's objective formation and depth is to the Shannon, this knocks it out of the 1500' buffer</t>
  </si>
  <si>
    <t>NIO 6780 COD 7104</t>
  </si>
  <si>
    <t>NIO 6747 COD 7108</t>
  </si>
  <si>
    <t>NIO 7109 COD 7426</t>
  </si>
  <si>
    <t>NIO 6880 COD 7136</t>
  </si>
  <si>
    <t>NIO 6891 COD 7200</t>
  </si>
  <si>
    <t>NIO 7283 COD 7528</t>
  </si>
  <si>
    <t>NIO 6788 COD 7129</t>
  </si>
  <si>
    <t>Cemented to surface, no mitigation necessary</t>
  </si>
  <si>
    <t>NIO 7134 COD 7424</t>
  </si>
  <si>
    <t>05-123-32054</t>
  </si>
  <si>
    <t>NIO 7270 COD 7605</t>
  </si>
  <si>
    <t>NIO 6857 COD 7195</t>
  </si>
  <si>
    <t>05-123-32056</t>
  </si>
  <si>
    <t>05-123-32062</t>
  </si>
  <si>
    <t>NIO 6874 COD 7191</t>
  </si>
  <si>
    <t>05-123-32058</t>
  </si>
  <si>
    <t>05-123-32059</t>
  </si>
  <si>
    <t>05-123-32052</t>
  </si>
  <si>
    <t>NIO 6838 COD 7159</t>
  </si>
  <si>
    <t>NIO 6944 COD 7259</t>
  </si>
  <si>
    <t>NIO 6937 COD 7270</t>
  </si>
  <si>
    <t>NIO 6814 COD 7127</t>
  </si>
  <si>
    <t>Believed to be plugged to today's standards but doc 197018 is hard to read, TOC was calculated</t>
  </si>
  <si>
    <t>NIO 6850 COD 7162</t>
  </si>
  <si>
    <t>Looks like DV tool was used from 377-780', no mitigation necessary</t>
  </si>
  <si>
    <t>NIO 7088   COD 7403</t>
  </si>
  <si>
    <t>NIO 6978   COD 7296</t>
  </si>
  <si>
    <t>COD 7156</t>
  </si>
  <si>
    <t>COD 7342</t>
  </si>
  <si>
    <t>COD 7731</t>
  </si>
  <si>
    <t>COD 7532</t>
  </si>
  <si>
    <t>COD 7452</t>
  </si>
  <si>
    <t>NIO 6976  COD 7292</t>
  </si>
  <si>
    <t>NIO 7130 COD  7418</t>
  </si>
  <si>
    <t>NIO 7132 COD 7451</t>
  </si>
  <si>
    <t>NIO 6966</t>
  </si>
  <si>
    <t>NIO 6939</t>
  </si>
  <si>
    <t>NIO 6980</t>
  </si>
  <si>
    <t>NIO 6957</t>
  </si>
  <si>
    <t>NIO 6959</t>
  </si>
  <si>
    <t>NIO 7040</t>
  </si>
  <si>
    <t>NIO 7123</t>
  </si>
  <si>
    <t>NIO 6983</t>
  </si>
  <si>
    <t xml:space="preserve">NIO 6835  COD 7159  </t>
  </si>
  <si>
    <t xml:space="preserve"> SRC Submitted Form 6 Intent - Will need to be plugged</t>
  </si>
  <si>
    <t>Plugged to today's standards</t>
  </si>
  <si>
    <t>SENW T5N R66W</t>
  </si>
  <si>
    <t>NENW S5 T5N R66W</t>
  </si>
  <si>
    <t>SENW S5 T5N R66W</t>
  </si>
  <si>
    <t>Fraker1</t>
  </si>
  <si>
    <t>FrakerJ 6-2</t>
  </si>
  <si>
    <t>05-123-43974</t>
  </si>
  <si>
    <t>05-123-43977</t>
  </si>
  <si>
    <t>05-123-43976</t>
  </si>
  <si>
    <t>05-123-43978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</si>
</sst>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_(&quot;$&quot;* \(#,##0.00\);_(&quot;$&quot;* &quot;-&quot;??_);_(@_)"/>
  </numFmts>
  <fonts count="2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6"/>
      <name val="Arial"/>
      <family val="2"/>
    </font>
    <font>
      <sz val="16"/>
      <name val="Arial"/>
      <family val="2"/>
    </font>
    <font>
      <u/>
      <sz val="16"/>
      <color theme="10"/>
      <name val="Arial"/>
      <family val="2"/>
    </font>
    <font>
      <b/>
      <sz val="16"/>
      <name val="Tahoma"/>
      <family val="2"/>
    </font>
    <font>
      <b/>
      <sz val="16"/>
      <name val="Verdana"/>
      <family val="2"/>
    </font>
    <font>
      <b/>
      <sz val="16"/>
      <name val="Cambria"/>
      <family val="1"/>
    </font>
    <font>
      <sz val="10"/>
      <name val="Arial"/>
      <family val="2"/>
    </font>
    <font>
      <b/>
      <sz val="12"/>
      <name val="Verdana"/>
      <family val="2"/>
    </font>
    <font>
      <sz val="16"/>
      <color rgb="FF0070C0"/>
      <name val="Arial"/>
      <family val="2"/>
    </font>
    <font>
      <sz val="16"/>
      <color theme="1"/>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5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10"/>
      </left>
      <right style="thin">
        <color theme="6" tint="-0.249977111117893"/>
      </right>
      <top style="thin">
        <color theme="6" tint="-0.249977111117893"/>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style="thin">
        <color theme="6" tint="-0.249977111117893"/>
      </right>
      <top/>
      <bottom/>
      <diagonal/>
    </border>
    <border>
      <left style="thin">
        <color indexed="14"/>
      </left>
      <right style="thin">
        <color theme="6" tint="-0.249977111117893"/>
      </right>
      <top/>
      <bottom/>
      <diagonal/>
    </border>
    <border>
      <left/>
      <right style="thin">
        <color theme="6" tint="-0.249977111117893"/>
      </right>
      <top/>
      <bottom/>
      <diagonal/>
    </border>
    <border>
      <left style="thin">
        <color theme="6" tint="-0.249977111117893"/>
      </left>
      <right/>
      <top/>
      <bottom/>
      <diagonal/>
    </border>
  </borders>
  <cellStyleXfs count="3">
    <xf numFmtId="0" fontId="0" fillId="0" borderId="0"/>
    <xf numFmtId="0" fontId="10" fillId="0" borderId="0" applyNumberFormat="0" applyFill="0" applyBorder="0" applyAlignment="0" applyProtection="0"/>
    <xf numFmtId="44" fontId="17" fillId="0" borderId="0" applyFont="0" applyFill="0" applyBorder="0" applyAlignment="0" applyProtection="0"/>
  </cellStyleXfs>
  <cellXfs count="31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27" xfId="0" applyNumberFormat="1" applyFont="1" applyBorder="1" applyAlignment="1">
      <alignment horizontal="center"/>
    </xf>
    <xf numFmtId="1" fontId="12" fillId="0" borderId="0" xfId="0" applyNumberFormat="1" applyFont="1"/>
    <xf numFmtId="1" fontId="12" fillId="0" borderId="14" xfId="0" applyNumberFormat="1" applyFont="1" applyBorder="1"/>
    <xf numFmtId="1" fontId="12" fillId="0" borderId="14" xfId="0" applyNumberFormat="1" applyFont="1" applyBorder="1" applyAlignment="1">
      <alignment horizontal="center"/>
    </xf>
    <xf numFmtId="1" fontId="12" fillId="0" borderId="0" xfId="0" applyNumberFormat="1" applyFont="1" applyAlignment="1">
      <alignment vertical="center"/>
    </xf>
    <xf numFmtId="14" fontId="11" fillId="0" borderId="0" xfId="0" applyNumberFormat="1" applyFont="1" applyAlignment="1">
      <alignment horizontal="center" vertical="center"/>
    </xf>
    <xf numFmtId="1" fontId="12" fillId="0" borderId="0" xfId="0" applyNumberFormat="1" applyFont="1" applyAlignment="1">
      <alignment wrapText="1"/>
    </xf>
    <xf numFmtId="1" fontId="12" fillId="0" borderId="0" xfId="0" applyNumberFormat="1" applyFont="1" applyBorder="1"/>
    <xf numFmtId="1" fontId="12" fillId="0" borderId="0" xfId="0" applyNumberFormat="1" applyFont="1" applyFill="1"/>
    <xf numFmtId="1" fontId="12" fillId="5" borderId="0" xfId="0" applyNumberFormat="1" applyFont="1" applyFill="1"/>
    <xf numFmtId="1" fontId="12" fillId="0" borderId="0" xfId="0" applyNumberFormat="1" applyFont="1" applyAlignment="1">
      <alignment horizontal="center"/>
    </xf>
    <xf numFmtId="14" fontId="12" fillId="0" borderId="0" xfId="0" applyNumberFormat="1" applyFont="1" applyAlignment="1">
      <alignment horizontal="center"/>
    </xf>
    <xf numFmtId="1" fontId="12" fillId="0" borderId="0" xfId="0" applyNumberFormat="1" applyFont="1" applyAlignment="1">
      <alignment horizontal="center" wrapText="1"/>
    </xf>
    <xf numFmtId="1" fontId="12" fillId="0" borderId="0" xfId="0" applyNumberFormat="1" applyFont="1" applyAlignment="1">
      <alignment horizontal="center"/>
    </xf>
    <xf numFmtId="1" fontId="12" fillId="0" borderId="14" xfId="0" applyNumberFormat="1" applyFont="1" applyBorder="1"/>
    <xf numFmtId="1" fontId="12" fillId="0" borderId="14" xfId="0" applyNumberFormat="1" applyFont="1" applyBorder="1" applyAlignment="1">
      <alignment horizontal="center"/>
    </xf>
    <xf numFmtId="1" fontId="12" fillId="0" borderId="0" xfId="0" applyNumberFormat="1" applyFont="1" applyAlignment="1">
      <alignment horizontal="center"/>
    </xf>
    <xf numFmtId="1" fontId="12" fillId="0" borderId="0" xfId="0" applyNumberFormat="1" applyFont="1" applyBorder="1" applyAlignment="1">
      <alignment vertical="center"/>
    </xf>
    <xf numFmtId="1" fontId="14" fillId="4" borderId="44" xfId="0" applyNumberFormat="1" applyFont="1" applyFill="1" applyBorder="1" applyAlignment="1">
      <alignment horizontal="center" vertical="center" wrapText="1"/>
    </xf>
    <xf numFmtId="1" fontId="12" fillId="3" borderId="29" xfId="0" applyNumberFormat="1" applyFont="1" applyFill="1" applyBorder="1" applyAlignment="1">
      <alignment horizontal="center" vertical="center"/>
    </xf>
    <xf numFmtId="1" fontId="12" fillId="2" borderId="45" xfId="0" applyNumberFormat="1" applyFont="1" applyFill="1" applyBorder="1" applyAlignment="1">
      <alignment horizontal="center" vertical="center" wrapText="1"/>
    </xf>
    <xf numFmtId="1" fontId="12" fillId="3" borderId="45" xfId="0" applyNumberFormat="1" applyFont="1" applyFill="1" applyBorder="1" applyAlignment="1">
      <alignment horizontal="center" vertical="center"/>
    </xf>
    <xf numFmtId="1" fontId="12" fillId="2" borderId="45" xfId="0" applyNumberFormat="1" applyFont="1" applyFill="1" applyBorder="1" applyAlignment="1">
      <alignment horizontal="center" vertical="center"/>
    </xf>
    <xf numFmtId="1" fontId="12" fillId="0" borderId="45" xfId="0" applyNumberFormat="1" applyFont="1" applyFill="1" applyBorder="1" applyAlignment="1">
      <alignment horizontal="center" vertical="center"/>
    </xf>
    <xf numFmtId="1" fontId="12" fillId="5" borderId="45" xfId="0" applyNumberFormat="1" applyFont="1" applyFill="1" applyBorder="1" applyAlignment="1">
      <alignment horizontal="center" vertical="center"/>
    </xf>
    <xf numFmtId="1" fontId="12" fillId="3" borderId="45" xfId="0" quotePrefix="1" applyNumberFormat="1" applyFont="1" applyFill="1" applyBorder="1" applyAlignment="1">
      <alignment horizontal="center" vertical="center"/>
    </xf>
    <xf numFmtId="1" fontId="12" fillId="2" borderId="45" xfId="0" quotePrefix="1" applyNumberFormat="1" applyFont="1" applyFill="1" applyBorder="1" applyAlignment="1">
      <alignment horizontal="center" vertical="center"/>
    </xf>
    <xf numFmtId="1" fontId="12" fillId="0" borderId="45" xfId="0" quotePrefix="1" applyNumberFormat="1" applyFont="1" applyFill="1" applyBorder="1" applyAlignment="1">
      <alignment horizontal="center" vertical="center"/>
    </xf>
    <xf numFmtId="1" fontId="12" fillId="5" borderId="45" xfId="0" applyNumberFormat="1" applyFont="1" applyFill="1" applyBorder="1" applyAlignment="1">
      <alignment horizontal="center"/>
    </xf>
    <xf numFmtId="1" fontId="12" fillId="0" borderId="45" xfId="0" applyNumberFormat="1" applyFont="1" applyBorder="1" applyAlignment="1">
      <alignment horizontal="center"/>
    </xf>
    <xf numFmtId="1" fontId="12" fillId="5" borderId="46" xfId="0" applyNumberFormat="1" applyFont="1" applyFill="1" applyBorder="1" applyAlignment="1">
      <alignment horizontal="center"/>
    </xf>
    <xf numFmtId="1" fontId="15" fillId="4" borderId="47" xfId="0" applyNumberFormat="1" applyFont="1" applyFill="1" applyBorder="1" applyAlignment="1">
      <alignment horizontal="center" vertical="center" wrapText="1"/>
    </xf>
    <xf numFmtId="1" fontId="12" fillId="3" borderId="29" xfId="0" applyNumberFormat="1" applyFont="1" applyFill="1" applyBorder="1" applyAlignment="1">
      <alignment horizontal="center" vertical="center" wrapText="1"/>
    </xf>
    <xf numFmtId="1" fontId="12" fillId="3" borderId="45" xfId="0" applyNumberFormat="1" applyFont="1" applyFill="1" applyBorder="1" applyAlignment="1">
      <alignment horizontal="center" vertical="center" wrapText="1"/>
    </xf>
    <xf numFmtId="1" fontId="12" fillId="0" borderId="45" xfId="0" applyNumberFormat="1" applyFont="1" applyFill="1" applyBorder="1" applyAlignment="1">
      <alignment horizontal="center" vertical="center" wrapText="1"/>
    </xf>
    <xf numFmtId="1" fontId="12" fillId="5" borderId="45" xfId="0" applyNumberFormat="1" applyFont="1" applyFill="1" applyBorder="1" applyAlignment="1">
      <alignment horizontal="center" vertical="center" wrapText="1"/>
    </xf>
    <xf numFmtId="1" fontId="12" fillId="0" borderId="29" xfId="0" applyNumberFormat="1" applyFont="1" applyFill="1" applyBorder="1" applyAlignment="1">
      <alignment horizontal="center" vertical="center" wrapText="1"/>
    </xf>
    <xf numFmtId="1" fontId="12" fillId="5" borderId="45" xfId="0" applyNumberFormat="1" applyFont="1" applyFill="1" applyBorder="1" applyAlignment="1">
      <alignment horizontal="center" wrapText="1"/>
    </xf>
    <xf numFmtId="14" fontId="12" fillId="2" borderId="45" xfId="0" applyNumberFormat="1" applyFont="1" applyFill="1" applyBorder="1" applyAlignment="1">
      <alignment horizontal="center" vertical="center" wrapText="1"/>
    </xf>
    <xf numFmtId="14" fontId="12" fillId="3" borderId="45" xfId="0" applyNumberFormat="1" applyFont="1" applyFill="1" applyBorder="1" applyAlignment="1">
      <alignment horizontal="center" vertical="center" wrapText="1"/>
    </xf>
    <xf numFmtId="14" fontId="12" fillId="0" borderId="45" xfId="0" applyNumberFormat="1" applyFont="1" applyFill="1" applyBorder="1" applyAlignment="1">
      <alignment horizontal="center" vertical="center" wrapText="1"/>
    </xf>
    <xf numFmtId="14" fontId="12" fillId="5" borderId="45" xfId="0" applyNumberFormat="1" applyFont="1" applyFill="1" applyBorder="1" applyAlignment="1">
      <alignment horizontal="center"/>
    </xf>
    <xf numFmtId="14" fontId="12" fillId="5" borderId="45" xfId="0" applyNumberFormat="1" applyFont="1" applyFill="1" applyBorder="1" applyAlignment="1">
      <alignment horizontal="center" vertical="center" wrapText="1"/>
    </xf>
    <xf numFmtId="14" fontId="12" fillId="0" borderId="45" xfId="0" applyNumberFormat="1" applyFont="1" applyBorder="1" applyAlignment="1">
      <alignment vertical="center"/>
    </xf>
    <xf numFmtId="14" fontId="12" fillId="5" borderId="45" xfId="0" applyNumberFormat="1" applyFont="1" applyFill="1" applyBorder="1" applyAlignment="1">
      <alignment vertical="center"/>
    </xf>
    <xf numFmtId="14" fontId="12" fillId="0" borderId="45" xfId="0" applyNumberFormat="1" applyFont="1" applyFill="1" applyBorder="1" applyAlignment="1">
      <alignment vertical="center"/>
    </xf>
    <xf numFmtId="14" fontId="12" fillId="0" borderId="45" xfId="0" applyNumberFormat="1" applyFont="1" applyBorder="1" applyAlignment="1">
      <alignment horizontal="center"/>
    </xf>
    <xf numFmtId="14" fontId="12" fillId="5" borderId="46" xfId="0" applyNumberFormat="1" applyFont="1" applyFill="1" applyBorder="1" applyAlignment="1">
      <alignment horizontal="center"/>
    </xf>
    <xf numFmtId="49" fontId="12" fillId="2" borderId="45" xfId="0" applyNumberFormat="1" applyFont="1" applyFill="1" applyBorder="1" applyAlignment="1">
      <alignment horizontal="center" vertical="center" wrapText="1"/>
    </xf>
    <xf numFmtId="0" fontId="12" fillId="0" borderId="45" xfId="0" applyFont="1" applyFill="1" applyBorder="1" applyAlignment="1">
      <alignment horizontal="center" vertical="center" wrapText="1"/>
    </xf>
    <xf numFmtId="49" fontId="12" fillId="5" borderId="45" xfId="0" applyNumberFormat="1" applyFont="1" applyFill="1" applyBorder="1" applyAlignment="1">
      <alignment horizontal="center" vertical="center" wrapText="1"/>
    </xf>
    <xf numFmtId="0" fontId="12" fillId="2" borderId="45" xfId="0" applyFont="1" applyFill="1" applyBorder="1" applyAlignment="1">
      <alignment horizontal="center" vertical="center" wrapText="1"/>
    </xf>
    <xf numFmtId="49" fontId="12" fillId="0" borderId="45" xfId="0" applyNumberFormat="1" applyFont="1" applyFill="1" applyBorder="1" applyAlignment="1">
      <alignment horizontal="center" vertical="center" wrapText="1"/>
    </xf>
    <xf numFmtId="1" fontId="12" fillId="0" borderId="45" xfId="0" applyNumberFormat="1" applyFont="1" applyBorder="1" applyAlignment="1">
      <alignment horizontal="center" wrapText="1"/>
    </xf>
    <xf numFmtId="1" fontId="12" fillId="5" borderId="46" xfId="0" applyNumberFormat="1" applyFont="1" applyFill="1" applyBorder="1" applyAlignment="1">
      <alignment horizontal="center" wrapText="1"/>
    </xf>
    <xf numFmtId="4" fontId="16" fillId="4" borderId="48" xfId="0" applyNumberFormat="1" applyFont="1" applyFill="1" applyBorder="1" applyAlignment="1">
      <alignment horizontal="center" vertical="center" wrapText="1"/>
    </xf>
    <xf numFmtId="1" fontId="19" fillId="3" borderId="29" xfId="0" applyNumberFormat="1" applyFont="1" applyFill="1" applyBorder="1" applyAlignment="1">
      <alignment horizontal="center" vertical="center"/>
    </xf>
    <xf numFmtId="1" fontId="19" fillId="2" borderId="45" xfId="0" applyNumberFormat="1" applyFont="1" applyFill="1" applyBorder="1" applyAlignment="1">
      <alignment horizontal="center" vertical="center"/>
    </xf>
    <xf numFmtId="1" fontId="19" fillId="3" borderId="45" xfId="0" applyNumberFormat="1" applyFont="1" applyFill="1" applyBorder="1" applyAlignment="1">
      <alignment horizontal="center" vertical="center"/>
    </xf>
    <xf numFmtId="1" fontId="19" fillId="0" borderId="45" xfId="0" applyNumberFormat="1" applyFont="1" applyFill="1" applyBorder="1" applyAlignment="1">
      <alignment horizontal="center" vertical="center"/>
    </xf>
    <xf numFmtId="49" fontId="19" fillId="2" borderId="45" xfId="0" applyNumberFormat="1" applyFont="1" applyFill="1" applyBorder="1" applyAlignment="1">
      <alignment horizontal="center" vertical="center"/>
    </xf>
    <xf numFmtId="49" fontId="19" fillId="0" borderId="45" xfId="0" applyNumberFormat="1" applyFont="1" applyFill="1" applyBorder="1" applyAlignment="1">
      <alignment horizontal="center" vertical="center"/>
    </xf>
    <xf numFmtId="49" fontId="19" fillId="5" borderId="45" xfId="0" applyNumberFormat="1" applyFont="1" applyFill="1" applyBorder="1" applyAlignment="1">
      <alignment horizontal="center" vertical="center"/>
    </xf>
    <xf numFmtId="1" fontId="19" fillId="5" borderId="45" xfId="0" applyNumberFormat="1" applyFont="1" applyFill="1" applyBorder="1" applyAlignment="1">
      <alignment horizontal="center" vertical="center"/>
    </xf>
    <xf numFmtId="4" fontId="12" fillId="2" borderId="45" xfId="0" applyNumberFormat="1" applyFont="1" applyFill="1" applyBorder="1" applyAlignment="1">
      <alignment horizontal="center" vertical="center"/>
    </xf>
    <xf numFmtId="4" fontId="12" fillId="0" borderId="45" xfId="0" applyNumberFormat="1" applyFont="1" applyFill="1" applyBorder="1" applyAlignment="1">
      <alignment horizontal="center" vertical="center"/>
    </xf>
    <xf numFmtId="49" fontId="12" fillId="5" borderId="45" xfId="0" applyNumberFormat="1" applyFont="1" applyFill="1" applyBorder="1" applyAlignment="1">
      <alignment horizontal="center" vertical="center"/>
    </xf>
    <xf numFmtId="49" fontId="12" fillId="0" borderId="45" xfId="0" applyNumberFormat="1" applyFont="1" applyFill="1" applyBorder="1" applyAlignment="1">
      <alignment horizontal="center" vertical="center"/>
    </xf>
    <xf numFmtId="1" fontId="18" fillId="4" borderId="44" xfId="0" applyNumberFormat="1" applyFont="1" applyFill="1" applyBorder="1" applyAlignment="1">
      <alignment horizontal="center" vertical="center" wrapText="1"/>
    </xf>
    <xf numFmtId="49" fontId="12" fillId="3" borderId="29" xfId="0" applyNumberFormat="1" applyFont="1" applyFill="1" applyBorder="1" applyAlignment="1">
      <alignment horizontal="center" vertical="center" wrapText="1"/>
    </xf>
    <xf numFmtId="0" fontId="12" fillId="0" borderId="45" xfId="0" applyNumberFormat="1" applyFont="1" applyFill="1" applyBorder="1" applyAlignment="1">
      <alignment horizontal="center" vertical="center" wrapText="1"/>
    </xf>
    <xf numFmtId="49" fontId="12" fillId="3" borderId="45" xfId="0" applyNumberFormat="1" applyFont="1" applyFill="1" applyBorder="1" applyAlignment="1">
      <alignment horizontal="center" vertical="center" wrapText="1"/>
    </xf>
    <xf numFmtId="49" fontId="12" fillId="3" borderId="29" xfId="0" applyNumberFormat="1" applyFont="1" applyFill="1" applyBorder="1" applyAlignment="1">
      <alignment horizontal="center" vertical="center"/>
    </xf>
    <xf numFmtId="0" fontId="12" fillId="2" borderId="45" xfId="0" applyNumberFormat="1" applyFont="1" applyFill="1" applyBorder="1" applyAlignment="1">
      <alignment horizontal="center" vertical="center"/>
    </xf>
    <xf numFmtId="0" fontId="12" fillId="0" borderId="45" xfId="0" applyNumberFormat="1" applyFont="1" applyFill="1" applyBorder="1" applyAlignment="1">
      <alignment horizontal="center" vertical="center"/>
    </xf>
    <xf numFmtId="49" fontId="12" fillId="3" borderId="45" xfId="0" applyNumberFormat="1" applyFont="1" applyFill="1" applyBorder="1" applyAlignment="1">
      <alignment horizontal="center" vertical="center"/>
    </xf>
    <xf numFmtId="1" fontId="15" fillId="4" borderId="26" xfId="0" applyNumberFormat="1" applyFont="1" applyFill="1" applyBorder="1" applyAlignment="1">
      <alignment horizontal="center" vertical="center" wrapText="1"/>
    </xf>
    <xf numFmtId="0" fontId="12" fillId="3" borderId="29" xfId="0" applyNumberFormat="1" applyFont="1" applyFill="1" applyBorder="1" applyAlignment="1">
      <alignment horizontal="center" vertical="center"/>
    </xf>
    <xf numFmtId="0" fontId="12" fillId="3" borderId="45" xfId="0" applyNumberFormat="1" applyFont="1" applyFill="1" applyBorder="1" applyAlignment="1">
      <alignment horizontal="center" vertical="center"/>
    </xf>
    <xf numFmtId="0" fontId="12" fillId="5" borderId="45" xfId="2" applyNumberFormat="1" applyFont="1" applyFill="1" applyBorder="1" applyAlignment="1">
      <alignment horizontal="center" vertical="center"/>
    </xf>
    <xf numFmtId="0" fontId="12" fillId="0" borderId="45" xfId="2" applyNumberFormat="1" applyFont="1" applyFill="1" applyBorder="1" applyAlignment="1">
      <alignment horizontal="center" vertical="center"/>
    </xf>
    <xf numFmtId="0" fontId="12" fillId="5" borderId="45" xfId="0" applyNumberFormat="1" applyFont="1" applyFill="1" applyBorder="1" applyAlignment="1">
      <alignment horizontal="center" vertical="center"/>
    </xf>
    <xf numFmtId="14" fontId="12" fillId="3" borderId="29" xfId="0" applyNumberFormat="1" applyFont="1" applyFill="1" applyBorder="1" applyAlignment="1">
      <alignment horizontal="center" vertical="center"/>
    </xf>
    <xf numFmtId="14" fontId="12" fillId="5" borderId="45" xfId="2" applyNumberFormat="1" applyFont="1" applyFill="1" applyBorder="1" applyAlignment="1">
      <alignment horizontal="center" vertical="center"/>
    </xf>
    <xf numFmtId="14" fontId="12" fillId="0" borderId="45" xfId="2" applyNumberFormat="1" applyFont="1" applyFill="1" applyBorder="1" applyAlignment="1">
      <alignment horizontal="center" vertical="center"/>
    </xf>
    <xf numFmtId="14" fontId="12" fillId="3" borderId="45" xfId="0" applyNumberFormat="1" applyFont="1" applyFill="1" applyBorder="1" applyAlignment="1">
      <alignment horizontal="center" vertical="center"/>
    </xf>
    <xf numFmtId="14" fontId="12" fillId="5" borderId="45" xfId="0" applyNumberFormat="1" applyFont="1" applyFill="1" applyBorder="1" applyAlignment="1">
      <alignment horizontal="center" vertical="center"/>
    </xf>
    <xf numFmtId="1" fontId="12" fillId="5" borderId="27" xfId="0" applyNumberFormat="1" applyFont="1" applyFill="1" applyBorder="1" applyAlignment="1">
      <alignment horizontal="center" wrapText="1"/>
    </xf>
    <xf numFmtId="1" fontId="12" fillId="5" borderId="0" xfId="0" applyNumberFormat="1" applyFont="1" applyFill="1" applyBorder="1" applyAlignment="1">
      <alignment horizontal="center" wrapText="1"/>
    </xf>
    <xf numFmtId="1" fontId="12" fillId="5" borderId="37" xfId="0" applyNumberFormat="1" applyFont="1" applyFill="1" applyBorder="1" applyAlignment="1">
      <alignment horizontal="center" wrapText="1"/>
    </xf>
    <xf numFmtId="1" fontId="19" fillId="5" borderId="45" xfId="0" applyNumberFormat="1" applyFont="1" applyFill="1" applyBorder="1" applyAlignment="1">
      <alignment horizontal="center"/>
    </xf>
    <xf numFmtId="1" fontId="19" fillId="0" borderId="45" xfId="0" applyNumberFormat="1" applyFont="1" applyBorder="1" applyAlignment="1">
      <alignment horizontal="center"/>
    </xf>
    <xf numFmtId="1" fontId="12" fillId="0" borderId="45" xfId="0" applyNumberFormat="1" applyFont="1" applyFill="1" applyBorder="1" applyAlignment="1">
      <alignment horizontal="center"/>
    </xf>
    <xf numFmtId="14" fontId="12" fillId="0" borderId="29" xfId="0" applyNumberFormat="1" applyFont="1" applyBorder="1" applyAlignment="1">
      <alignment horizontal="center" vertical="center"/>
    </xf>
    <xf numFmtId="0" fontId="20" fillId="3" borderId="45" xfId="0" applyNumberFormat="1" applyFont="1" applyFill="1" applyBorder="1" applyAlignment="1">
      <alignment horizontal="center" vertical="center"/>
    </xf>
    <xf numFmtId="0" fontId="12" fillId="3" borderId="52" xfId="0" applyNumberFormat="1" applyFont="1" applyFill="1" applyBorder="1" applyAlignment="1">
      <alignment horizontal="center" vertical="center"/>
    </xf>
    <xf numFmtId="1" fontId="12" fillId="5" borderId="49" xfId="0" applyNumberFormat="1" applyFont="1" applyFill="1" applyBorder="1" applyAlignment="1">
      <alignment horizontal="center" vertical="center" wrapText="1"/>
    </xf>
    <xf numFmtId="14" fontId="12" fillId="5" borderId="0" xfId="0" applyNumberFormat="1" applyFont="1" applyFill="1" applyAlignment="1">
      <alignment vertical="center"/>
    </xf>
    <xf numFmtId="1" fontId="12" fillId="5" borderId="50" xfId="0" applyNumberFormat="1" applyFont="1" applyFill="1" applyBorder="1" applyAlignment="1">
      <alignment horizontal="center" vertical="center"/>
    </xf>
    <xf numFmtId="49" fontId="12" fillId="5" borderId="51" xfId="0" applyNumberFormat="1" applyFont="1" applyFill="1" applyBorder="1" applyAlignment="1">
      <alignment horizontal="center" vertical="center" wrapText="1"/>
    </xf>
    <xf numFmtId="49" fontId="12" fillId="5" borderId="49" xfId="0" applyNumberFormat="1" applyFont="1" applyFill="1" applyBorder="1" applyAlignment="1">
      <alignment horizontal="center" vertical="center"/>
    </xf>
    <xf numFmtId="0" fontId="12" fillId="5" borderId="52" xfId="0" applyNumberFormat="1" applyFont="1" applyFill="1" applyBorder="1" applyAlignment="1">
      <alignment horizontal="center" vertical="center"/>
    </xf>
    <xf numFmtId="14" fontId="12" fillId="5" borderId="52" xfId="0" applyNumberFormat="1" applyFont="1" applyFill="1" applyBorder="1" applyAlignment="1">
      <alignment horizontal="center" vertical="center"/>
    </xf>
    <xf numFmtId="1" fontId="12" fillId="2" borderId="49" xfId="0" applyNumberFormat="1" applyFont="1" applyFill="1" applyBorder="1" applyAlignment="1">
      <alignment horizontal="center" vertical="center" wrapText="1"/>
    </xf>
    <xf numFmtId="1" fontId="12" fillId="6" borderId="49" xfId="0" applyNumberFormat="1" applyFont="1" applyFill="1" applyBorder="1" applyAlignment="1">
      <alignment horizontal="center" vertical="center" wrapText="1"/>
    </xf>
    <xf numFmtId="14" fontId="12" fillId="6" borderId="49" xfId="0" applyNumberFormat="1" applyFont="1" applyFill="1" applyBorder="1" applyAlignment="1">
      <alignment horizontal="center" vertical="center" wrapText="1"/>
    </xf>
    <xf numFmtId="1" fontId="12" fillId="6" borderId="50" xfId="0" applyNumberFormat="1" applyFont="1" applyFill="1" applyBorder="1" applyAlignment="1">
      <alignment horizontal="center" vertical="center"/>
    </xf>
    <xf numFmtId="49" fontId="12" fillId="6" borderId="51" xfId="0" applyNumberFormat="1" applyFont="1" applyFill="1" applyBorder="1" applyAlignment="1">
      <alignment horizontal="center" vertical="center" wrapText="1"/>
    </xf>
    <xf numFmtId="49" fontId="12" fillId="6" borderId="49" xfId="0" applyNumberFormat="1" applyFont="1" applyFill="1" applyBorder="1" applyAlignment="1">
      <alignment horizontal="center" vertical="center"/>
    </xf>
    <xf numFmtId="0" fontId="12" fillId="6" borderId="52" xfId="0" applyNumberFormat="1" applyFont="1" applyFill="1" applyBorder="1" applyAlignment="1">
      <alignment horizontal="center" vertical="center"/>
    </xf>
    <xf numFmtId="49" fontId="12" fillId="6" borderId="52" xfId="0" applyNumberFormat="1" applyFont="1" applyFill="1" applyBorder="1" applyAlignment="1">
      <alignment horizontal="center" vertical="center"/>
    </xf>
    <xf numFmtId="1" fontId="12" fillId="2" borderId="49" xfId="0" applyNumberFormat="1" applyFont="1" applyFill="1" applyBorder="1" applyAlignment="1">
      <alignment horizontal="center" vertical="center"/>
    </xf>
    <xf numFmtId="1" fontId="12" fillId="2" borderId="51" xfId="0" applyNumberFormat="1" applyFont="1" applyFill="1" applyBorder="1" applyAlignment="1">
      <alignment horizontal="center" vertical="center"/>
    </xf>
    <xf numFmtId="0" fontId="12" fillId="5" borderId="52" xfId="2" applyNumberFormat="1" applyFont="1" applyFill="1" applyBorder="1" applyAlignment="1">
      <alignment horizontal="center" vertical="center"/>
    </xf>
    <xf numFmtId="1" fontId="12" fillId="6" borderId="49" xfId="0" applyNumberFormat="1" applyFont="1" applyFill="1" applyBorder="1" applyAlignment="1">
      <alignment horizontal="center" vertical="center"/>
    </xf>
    <xf numFmtId="1" fontId="12" fillId="6" borderId="51" xfId="0" applyNumberFormat="1" applyFont="1" applyFill="1" applyBorder="1" applyAlignment="1">
      <alignment horizontal="center" vertical="center"/>
    </xf>
    <xf numFmtId="0" fontId="12" fillId="6" borderId="52" xfId="2" applyNumberFormat="1" applyFont="1" applyFill="1" applyBorder="1" applyAlignment="1">
      <alignment horizontal="center" vertical="center"/>
    </xf>
    <xf numFmtId="1" fontId="12" fillId="3" borderId="49" xfId="0" applyNumberFormat="1" applyFont="1" applyFill="1" applyBorder="1" applyAlignment="1">
      <alignment horizontal="center" vertical="center"/>
    </xf>
    <xf numFmtId="49" fontId="12" fillId="0" borderId="51" xfId="0" applyNumberFormat="1" applyFont="1" applyFill="1" applyBorder="1" applyAlignment="1">
      <alignment horizontal="center" vertical="center" wrapText="1"/>
    </xf>
    <xf numFmtId="49" fontId="12" fillId="0" borderId="49" xfId="0" applyNumberFormat="1" applyFont="1" applyFill="1" applyBorder="1" applyAlignment="1">
      <alignment horizontal="center" vertical="center"/>
    </xf>
    <xf numFmtId="1" fontId="12" fillId="5" borderId="49" xfId="0" applyNumberFormat="1" applyFont="1" applyFill="1" applyBorder="1" applyAlignment="1">
      <alignment horizontal="center" vertical="center"/>
    </xf>
    <xf numFmtId="1" fontId="12" fillId="5" borderId="51" xfId="0" applyNumberFormat="1" applyFont="1" applyFill="1" applyBorder="1" applyAlignment="1">
      <alignment horizontal="center" vertical="center"/>
    </xf>
    <xf numFmtId="1" fontId="12" fillId="0" borderId="49" xfId="0" applyNumberFormat="1" applyFont="1" applyFill="1" applyBorder="1" applyAlignment="1">
      <alignment horizontal="center" vertical="center" wrapText="1"/>
    </xf>
    <xf numFmtId="1" fontId="12" fillId="0" borderId="49" xfId="0" applyNumberFormat="1" applyFont="1" applyFill="1" applyBorder="1" applyAlignment="1">
      <alignment horizontal="center" vertical="center"/>
    </xf>
    <xf numFmtId="1" fontId="12" fillId="0" borderId="51" xfId="0" applyNumberFormat="1" applyFont="1" applyFill="1" applyBorder="1" applyAlignment="1">
      <alignment horizontal="center" vertical="center"/>
    </xf>
    <xf numFmtId="0" fontId="12" fillId="0" borderId="52" xfId="2" applyNumberFormat="1" applyFont="1" applyFill="1" applyBorder="1" applyAlignment="1">
      <alignment horizontal="center" vertical="center"/>
    </xf>
    <xf numFmtId="49" fontId="12" fillId="2" borderId="51" xfId="0" applyNumberFormat="1" applyFont="1" applyFill="1" applyBorder="1" applyAlignment="1">
      <alignment horizontal="center" vertical="center" wrapText="1"/>
    </xf>
    <xf numFmtId="49" fontId="12" fillId="2" borderId="49" xfId="0" applyNumberFormat="1" applyFont="1" applyFill="1" applyBorder="1" applyAlignment="1">
      <alignment horizontal="center" vertical="center"/>
    </xf>
    <xf numFmtId="1" fontId="12" fillId="3" borderId="51" xfId="0" applyNumberFormat="1" applyFont="1" applyFill="1" applyBorder="1" applyAlignment="1">
      <alignment horizontal="center" vertical="center" wrapText="1"/>
    </xf>
    <xf numFmtId="1" fontId="12" fillId="5" borderId="51" xfId="0" applyNumberFormat="1" applyFont="1" applyFill="1" applyBorder="1" applyAlignment="1">
      <alignment horizontal="center" vertical="center" wrapText="1"/>
    </xf>
    <xf numFmtId="14" fontId="12" fillId="5" borderId="52" xfId="2" applyNumberFormat="1" applyFont="1" applyFill="1" applyBorder="1" applyAlignment="1">
      <alignment horizontal="center" vertical="center"/>
    </xf>
    <xf numFmtId="0" fontId="12" fillId="3" borderId="52" xfId="2" applyNumberFormat="1" applyFont="1" applyFill="1" applyBorder="1" applyAlignment="1">
      <alignment horizontal="center" vertical="center"/>
    </xf>
    <xf numFmtId="49" fontId="12" fillId="3" borderId="52" xfId="2" applyNumberFormat="1" applyFont="1" applyFill="1" applyBorder="1" applyAlignment="1">
      <alignment horizontal="center" vertical="center"/>
    </xf>
    <xf numFmtId="14" fontId="12" fillId="0" borderId="52" xfId="2" applyNumberFormat="1" applyFont="1" applyFill="1" applyBorder="1" applyAlignment="1">
      <alignment horizontal="center" vertical="center"/>
    </xf>
    <xf numFmtId="1" fontId="19" fillId="6" borderId="4" xfId="0" applyNumberFormat="1" applyFont="1" applyFill="1" applyBorder="1" applyAlignment="1">
      <alignment horizontal="center" vertical="center"/>
    </xf>
    <xf numFmtId="1" fontId="19" fillId="5" borderId="4" xfId="0" applyNumberFormat="1" applyFont="1" applyFill="1" applyBorder="1" applyAlignment="1">
      <alignment horizontal="center" vertical="center"/>
    </xf>
    <xf numFmtId="1" fontId="19" fillId="6" borderId="49" xfId="0" applyNumberFormat="1" applyFont="1" applyFill="1" applyBorder="1" applyAlignment="1">
      <alignment horizontal="center" vertical="center"/>
    </xf>
    <xf numFmtId="1" fontId="19" fillId="5" borderId="49" xfId="0" applyNumberFormat="1" applyFont="1" applyFill="1" applyBorder="1" applyAlignment="1">
      <alignment horizontal="center" vertical="center"/>
    </xf>
    <xf numFmtId="1" fontId="19" fillId="2" borderId="49" xfId="0" applyNumberFormat="1" applyFont="1" applyFill="1" applyBorder="1" applyAlignment="1">
      <alignment horizontal="center" vertical="center"/>
    </xf>
    <xf numFmtId="1" fontId="19" fillId="0" borderId="49" xfId="0" applyNumberFormat="1" applyFont="1" applyFill="1" applyBorder="1" applyAlignment="1">
      <alignment horizontal="center" vertical="center"/>
    </xf>
    <xf numFmtId="1" fontId="12" fillId="0" borderId="45" xfId="0" applyNumberFormat="1" applyFont="1" applyFill="1" applyBorder="1" applyAlignment="1">
      <alignment horizontal="center" wrapText="1"/>
    </xf>
    <xf numFmtId="1" fontId="19" fillId="0" borderId="45" xfId="0" applyNumberFormat="1" applyFont="1" applyFill="1" applyBorder="1" applyAlignment="1">
      <alignment horizontal="center"/>
    </xf>
    <xf numFmtId="14" fontId="12" fillId="0" borderId="45" xfId="0" applyNumberFormat="1" applyFont="1" applyFill="1" applyBorder="1" applyAlignment="1">
      <alignment horizontal="center"/>
    </xf>
    <xf numFmtId="1" fontId="12" fillId="0" borderId="27" xfId="0" applyNumberFormat="1" applyFont="1" applyBorder="1" applyAlignment="1">
      <alignment horizontal="center" wrapText="1"/>
    </xf>
    <xf numFmtId="1" fontId="12" fillId="0" borderId="0" xfId="0" applyNumberFormat="1" applyFont="1" applyBorder="1" applyAlignment="1">
      <alignment horizontal="center" wrapText="1"/>
    </xf>
    <xf numFmtId="1" fontId="12" fillId="0" borderId="37" xfId="0" applyNumberFormat="1" applyFont="1" applyBorder="1" applyAlignment="1">
      <alignment horizontal="center" wrapText="1"/>
    </xf>
    <xf numFmtId="1" fontId="12" fillId="5" borderId="27" xfId="0" applyNumberFormat="1" applyFont="1" applyFill="1" applyBorder="1" applyAlignment="1">
      <alignment horizontal="center" wrapText="1"/>
    </xf>
    <xf numFmtId="1" fontId="12" fillId="5" borderId="0" xfId="0" applyNumberFormat="1" applyFont="1" applyFill="1" applyBorder="1" applyAlignment="1">
      <alignment horizontal="center" wrapText="1"/>
    </xf>
    <xf numFmtId="1" fontId="12" fillId="5" borderId="37" xfId="0" applyNumberFormat="1" applyFont="1" applyFill="1" applyBorder="1" applyAlignment="1">
      <alignment horizontal="center" wrapText="1"/>
    </xf>
    <xf numFmtId="1" fontId="12" fillId="0" borderId="27" xfId="0" applyNumberFormat="1" applyFont="1" applyFill="1" applyBorder="1" applyAlignment="1">
      <alignment horizontal="center" vertical="center" wrapText="1"/>
    </xf>
    <xf numFmtId="1" fontId="12" fillId="0" borderId="0" xfId="0" applyNumberFormat="1" applyFont="1" applyFill="1" applyBorder="1" applyAlignment="1">
      <alignment horizontal="center" vertical="center" wrapText="1"/>
    </xf>
    <xf numFmtId="1" fontId="12" fillId="0" borderId="37" xfId="0" applyNumberFormat="1" applyFont="1" applyFill="1" applyBorder="1" applyAlignment="1">
      <alignment horizontal="center" vertical="center" wrapText="1"/>
    </xf>
    <xf numFmtId="1" fontId="12" fillId="5" borderId="27" xfId="0" applyNumberFormat="1" applyFont="1" applyFill="1" applyBorder="1" applyAlignment="1">
      <alignment horizontal="center" vertical="center" wrapText="1"/>
    </xf>
    <xf numFmtId="1" fontId="12" fillId="5" borderId="0" xfId="0" applyNumberFormat="1" applyFont="1" applyFill="1" applyBorder="1" applyAlignment="1">
      <alignment horizontal="center" vertical="center" wrapText="1"/>
    </xf>
    <xf numFmtId="1" fontId="12" fillId="5" borderId="37" xfId="0" applyNumberFormat="1" applyFont="1" applyFill="1" applyBorder="1" applyAlignment="1">
      <alignment horizontal="center" vertical="center" wrapText="1"/>
    </xf>
    <xf numFmtId="1" fontId="12" fillId="0" borderId="27" xfId="0" applyNumberFormat="1" applyFont="1" applyFill="1" applyBorder="1" applyAlignment="1">
      <alignment horizontal="center" wrapText="1"/>
    </xf>
    <xf numFmtId="1" fontId="12" fillId="0" borderId="0" xfId="0" applyNumberFormat="1" applyFont="1" applyFill="1" applyBorder="1" applyAlignment="1">
      <alignment horizontal="center" wrapText="1"/>
    </xf>
    <xf numFmtId="1" fontId="12" fillId="0" borderId="37" xfId="0" applyNumberFormat="1" applyFont="1" applyFill="1" applyBorder="1" applyAlignment="1">
      <alignment horizontal="center" wrapText="1"/>
    </xf>
    <xf numFmtId="1" fontId="12" fillId="5" borderId="41" xfId="0" applyNumberFormat="1" applyFont="1" applyFill="1" applyBorder="1" applyAlignment="1">
      <alignment horizontal="center" wrapText="1"/>
    </xf>
    <xf numFmtId="1" fontId="12" fillId="5" borderId="42" xfId="0" applyNumberFormat="1" applyFont="1" applyFill="1" applyBorder="1" applyAlignment="1">
      <alignment horizontal="center" wrapText="1"/>
    </xf>
    <xf numFmtId="1" fontId="12" fillId="5" borderId="43" xfId="0" applyNumberFormat="1" applyFont="1" applyFill="1" applyBorder="1" applyAlignment="1">
      <alignment horizontal="center" wrapText="1"/>
    </xf>
    <xf numFmtId="1" fontId="12" fillId="3" borderId="27" xfId="0" applyNumberFormat="1" applyFont="1" applyFill="1" applyBorder="1" applyAlignment="1">
      <alignment horizontal="center" vertical="center" wrapText="1"/>
    </xf>
    <xf numFmtId="1" fontId="12" fillId="3" borderId="0" xfId="0" applyNumberFormat="1" applyFont="1" applyFill="1" applyBorder="1" applyAlignment="1">
      <alignment horizontal="center" vertical="center" wrapText="1"/>
    </xf>
    <xf numFmtId="1" fontId="12" fillId="3" borderId="37" xfId="0" applyNumberFormat="1" applyFont="1" applyFill="1" applyBorder="1" applyAlignment="1">
      <alignment horizontal="center" vertical="center" wrapText="1"/>
    </xf>
    <xf numFmtId="1" fontId="12" fillId="5" borderId="52" xfId="0" applyNumberFormat="1" applyFont="1" applyFill="1" applyBorder="1" applyAlignment="1">
      <alignment horizontal="center" vertical="center"/>
    </xf>
    <xf numFmtId="1" fontId="12" fillId="5" borderId="0" xfId="0" applyNumberFormat="1" applyFont="1" applyFill="1" applyBorder="1" applyAlignment="1">
      <alignment horizontal="center" vertical="center"/>
    </xf>
    <xf numFmtId="1" fontId="12" fillId="5" borderId="51" xfId="0" applyNumberFormat="1" applyFont="1" applyFill="1" applyBorder="1" applyAlignment="1">
      <alignment horizontal="center" vertical="center"/>
    </xf>
    <xf numFmtId="1" fontId="12" fillId="2" borderId="27" xfId="0" applyNumberFormat="1" applyFont="1" applyFill="1" applyBorder="1" applyAlignment="1">
      <alignment horizontal="center" vertical="center" wrapText="1"/>
    </xf>
    <xf numFmtId="1" fontId="12" fillId="2" borderId="0" xfId="0" applyNumberFormat="1" applyFont="1" applyFill="1" applyBorder="1" applyAlignment="1">
      <alignment horizontal="center" vertical="center" wrapText="1"/>
    </xf>
    <xf numFmtId="1" fontId="12" fillId="2" borderId="37" xfId="0" applyNumberFormat="1" applyFont="1" applyFill="1" applyBorder="1" applyAlignment="1">
      <alignment horizontal="center" vertical="center" wrapText="1"/>
    </xf>
    <xf numFmtId="1" fontId="12" fillId="0" borderId="13" xfId="0" applyNumberFormat="1" applyFont="1" applyBorder="1" applyAlignment="1">
      <alignment horizontal="center"/>
    </xf>
    <xf numFmtId="1" fontId="12" fillId="0" borderId="14" xfId="0" applyNumberFormat="1" applyFont="1" applyBorder="1" applyAlignment="1">
      <alignment horizontal="center"/>
    </xf>
    <xf numFmtId="1" fontId="12" fillId="0" borderId="16" xfId="0" applyNumberFormat="1" applyFont="1" applyBorder="1" applyAlignment="1">
      <alignment horizontal="center"/>
    </xf>
    <xf numFmtId="1" fontId="12" fillId="0" borderId="13" xfId="0" applyNumberFormat="1" applyFont="1" applyBorder="1" applyAlignment="1">
      <alignment horizontal="center" wrapText="1"/>
    </xf>
    <xf numFmtId="1" fontId="12" fillId="0" borderId="16" xfId="0" applyNumberFormat="1" applyFont="1" applyBorder="1" applyAlignment="1">
      <alignment wrapText="1"/>
    </xf>
    <xf numFmtId="1" fontId="12" fillId="6" borderId="52" xfId="0" applyNumberFormat="1" applyFont="1" applyFill="1" applyBorder="1" applyAlignment="1">
      <alignment horizontal="center" vertical="center"/>
    </xf>
    <xf numFmtId="1" fontId="12" fillId="6" borderId="0" xfId="0" applyNumberFormat="1" applyFont="1" applyFill="1" applyBorder="1" applyAlignment="1">
      <alignment horizontal="center" vertical="center"/>
    </xf>
    <xf numFmtId="1" fontId="12" fillId="6" borderId="51" xfId="0" applyNumberFormat="1" applyFont="1" applyFill="1" applyBorder="1" applyAlignment="1">
      <alignment horizontal="center" vertical="center"/>
    </xf>
    <xf numFmtId="1" fontId="12" fillId="3" borderId="52" xfId="0" applyNumberFormat="1" applyFont="1" applyFill="1" applyBorder="1" applyAlignment="1">
      <alignment horizontal="center" vertical="center"/>
    </xf>
    <xf numFmtId="1" fontId="12" fillId="3" borderId="0" xfId="0" applyNumberFormat="1" applyFont="1" applyFill="1" applyBorder="1" applyAlignment="1">
      <alignment horizontal="center" vertical="center"/>
    </xf>
    <xf numFmtId="1" fontId="12" fillId="3" borderId="51" xfId="0" applyNumberFormat="1" applyFont="1" applyFill="1" applyBorder="1" applyAlignment="1">
      <alignment horizontal="center" vertical="center"/>
    </xf>
    <xf numFmtId="1" fontId="12" fillId="5" borderId="52" xfId="0" applyNumberFormat="1" applyFont="1" applyFill="1" applyBorder="1" applyAlignment="1">
      <alignment horizontal="center" vertical="center" wrapText="1"/>
    </xf>
    <xf numFmtId="1" fontId="12" fillId="5" borderId="51" xfId="0" applyNumberFormat="1" applyFont="1" applyFill="1" applyBorder="1" applyAlignment="1">
      <alignment horizontal="center" vertical="center" wrapText="1"/>
    </xf>
    <xf numFmtId="1" fontId="12" fillId="3" borderId="38" xfId="0" applyNumberFormat="1" applyFont="1" applyFill="1" applyBorder="1" applyAlignment="1">
      <alignment horizontal="center" vertical="center" wrapText="1"/>
    </xf>
    <xf numFmtId="1" fontId="12" fillId="3" borderId="39" xfId="0" applyNumberFormat="1" applyFont="1" applyFill="1" applyBorder="1" applyAlignment="1">
      <alignment horizontal="center" vertical="center" wrapText="1"/>
    </xf>
    <xf numFmtId="1" fontId="12" fillId="3" borderId="40" xfId="0" applyNumberFormat="1" applyFont="1" applyFill="1" applyBorder="1" applyAlignment="1">
      <alignment horizontal="center" vertical="center" wrapText="1"/>
    </xf>
    <xf numFmtId="1" fontId="13" fillId="0" borderId="13" xfId="1" applyNumberFormat="1" applyFont="1" applyBorder="1" applyAlignment="1">
      <alignment horizontal="left" vertical="center"/>
    </xf>
    <xf numFmtId="1" fontId="12" fillId="0" borderId="14" xfId="0" applyNumberFormat="1" applyFont="1" applyBorder="1" applyAlignment="1">
      <alignment horizontal="left" vertical="center"/>
    </xf>
    <xf numFmtId="1" fontId="12" fillId="0" borderId="16" xfId="0" applyNumberFormat="1" applyFont="1" applyBorder="1" applyAlignment="1">
      <alignment horizontal="left"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6" borderId="27" xfId="0" applyNumberFormat="1" applyFont="1" applyFill="1" applyBorder="1" applyAlignment="1">
      <alignment horizontal="center" vertical="center" wrapText="1"/>
    </xf>
    <xf numFmtId="1" fontId="12" fillId="6" borderId="0" xfId="0" applyNumberFormat="1" applyFont="1" applyFill="1" applyBorder="1" applyAlignment="1">
      <alignment horizontal="center" vertical="center" wrapText="1"/>
    </xf>
    <xf numFmtId="1" fontId="12" fillId="6" borderId="37" xfId="0" applyNumberFormat="1" applyFont="1" applyFill="1" applyBorder="1" applyAlignment="1">
      <alignment horizontal="center" vertical="center" wrapText="1"/>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2" fillId="0" borderId="14" xfId="0" applyNumberFormat="1" applyFont="1" applyBorder="1"/>
    <xf numFmtId="1" fontId="12" fillId="0" borderId="16" xfId="0" applyNumberFormat="1" applyFont="1" applyBorder="1"/>
    <xf numFmtId="1" fontId="11" fillId="0" borderId="13" xfId="0" applyNumberFormat="1" applyFont="1" applyBorder="1" applyAlignment="1">
      <alignment horizontal="center" wrapText="1"/>
    </xf>
    <xf numFmtId="1" fontId="12" fillId="0" borderId="16" xfId="0" applyNumberFormat="1" applyFont="1" applyBorder="1" applyAlignment="1">
      <alignment horizontal="center" wrapText="1"/>
    </xf>
    <xf numFmtId="1" fontId="12" fillId="0" borderId="13" xfId="0" applyNumberFormat="1" applyFont="1" applyBorder="1" applyAlignment="1">
      <alignment horizontal="center" vertical="center"/>
    </xf>
    <xf numFmtId="1" fontId="12" fillId="0" borderId="14" xfId="0" applyNumberFormat="1" applyFont="1" applyBorder="1" applyAlignment="1">
      <alignment horizontal="center" vertical="center"/>
    </xf>
    <xf numFmtId="1" fontId="12" fillId="0" borderId="16" xfId="0" applyNumberFormat="1" applyFont="1" applyBorder="1" applyAlignment="1">
      <alignment horizontal="center" vertical="center"/>
    </xf>
    <xf numFmtId="49" fontId="12" fillId="0" borderId="52" xfId="0" applyNumberFormat="1" applyFont="1" applyFill="1" applyBorder="1" applyAlignment="1">
      <alignment horizontal="center" vertical="center" wrapText="1"/>
    </xf>
    <xf numFmtId="49" fontId="12" fillId="0" borderId="0" xfId="0" applyNumberFormat="1" applyFont="1" applyFill="1" applyBorder="1" applyAlignment="1">
      <alignment horizontal="center" vertical="center" wrapText="1"/>
    </xf>
    <xf numFmtId="49" fontId="12" fillId="0" borderId="51" xfId="0" applyNumberFormat="1" applyFont="1" applyFill="1" applyBorder="1" applyAlignment="1">
      <alignment horizontal="center" vertical="center" wrapText="1"/>
    </xf>
    <xf numFmtId="1" fontId="12" fillId="2" borderId="52" xfId="0" applyNumberFormat="1" applyFont="1" applyFill="1" applyBorder="1" applyAlignment="1">
      <alignment horizontal="center" vertical="center" wrapText="1"/>
    </xf>
    <xf numFmtId="1" fontId="12" fillId="2" borderId="51" xfId="0" applyNumberFormat="1" applyFont="1" applyFill="1" applyBorder="1" applyAlignment="1">
      <alignment horizontal="center" vertical="center" wrapText="1"/>
    </xf>
    <xf numFmtId="1" fontId="12" fillId="0" borderId="52" xfId="0" applyNumberFormat="1" applyFont="1" applyFill="1" applyBorder="1" applyAlignment="1">
      <alignment horizontal="center" vertical="center"/>
    </xf>
    <xf numFmtId="1" fontId="12" fillId="0" borderId="0" xfId="0" applyNumberFormat="1" applyFont="1" applyFill="1" applyBorder="1" applyAlignment="1">
      <alignment horizontal="center" vertical="center"/>
    </xf>
    <xf numFmtId="1" fontId="12" fillId="0" borderId="51" xfId="0" applyNumberFormat="1" applyFont="1" applyFill="1" applyBorder="1" applyAlignment="1">
      <alignment horizontal="center" vertical="center"/>
    </xf>
    <xf numFmtId="1" fontId="12" fillId="2" borderId="52" xfId="0" applyNumberFormat="1" applyFont="1" applyFill="1" applyBorder="1" applyAlignment="1">
      <alignment horizontal="center" vertical="center"/>
    </xf>
    <xf numFmtId="1" fontId="12" fillId="2" borderId="0" xfId="0" applyNumberFormat="1" applyFont="1" applyFill="1" applyBorder="1" applyAlignment="1">
      <alignment horizontal="center" vertical="center"/>
    </xf>
    <xf numFmtId="1" fontId="12" fillId="2" borderId="51" xfId="0" applyNumberFormat="1" applyFont="1" applyFill="1" applyBorder="1" applyAlignment="1">
      <alignment horizontal="center" vertical="center"/>
    </xf>
    <xf numFmtId="1" fontId="11" fillId="4" borderId="20" xfId="0" applyNumberFormat="1" applyFont="1" applyFill="1" applyBorder="1" applyAlignment="1">
      <alignment horizontal="center" vertical="center"/>
    </xf>
    <xf numFmtId="1" fontId="12" fillId="0" borderId="21" xfId="0" applyNumberFormat="1" applyFont="1" applyBorder="1"/>
    <xf numFmtId="1" fontId="12" fillId="0" borderId="12" xfId="0" applyNumberFormat="1" applyFont="1" applyBorder="1"/>
    <xf numFmtId="1" fontId="12" fillId="0" borderId="15" xfId="0" applyNumberFormat="1" applyFont="1" applyBorder="1"/>
    <xf numFmtId="1" fontId="15" fillId="4" borderId="26" xfId="0" applyNumberFormat="1" applyFont="1" applyFill="1" applyBorder="1" applyAlignment="1">
      <alignment horizontal="center" vertical="center" wrapText="1"/>
    </xf>
    <xf numFmtId="1" fontId="15" fillId="4" borderId="17" xfId="0" applyNumberFormat="1" applyFont="1" applyFill="1" applyBorder="1" applyAlignment="1">
      <alignment horizontal="center" vertical="center" wrapText="1"/>
    </xf>
    <xf numFmtId="1" fontId="15" fillId="4" borderId="18" xfId="0" applyNumberFormat="1" applyFont="1" applyFill="1" applyBorder="1" applyAlignment="1">
      <alignment horizontal="center" vertical="center" wrapText="1"/>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8"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8"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8"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8"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8"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9" xfId="0" applyFont="1" applyBorder="1" applyAlignment="1">
      <alignment horizontal="center"/>
    </xf>
    <xf numFmtId="0" fontId="5" fillId="0" borderId="29" xfId="0" applyFont="1" applyBorder="1" applyAlignment="1">
      <alignment horizontal="center" vertical="center"/>
    </xf>
    <xf numFmtId="0" fontId="5" fillId="0" borderId="5" xfId="0" applyFont="1" applyBorder="1" applyAlignment="1">
      <alignment horizontal="center" vertical="center"/>
    </xf>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36" xfId="0" applyFont="1" applyFill="1" applyBorder="1" applyAlignment="1">
      <alignment horizontal="center" vertical="center" wrapText="1"/>
    </xf>
  </cellXfs>
  <cellStyles count="3">
    <cellStyle name="Currency" xfId="2" builtinId="4"/>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patel@syrginf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V267"/>
  <sheetViews>
    <sheetView tabSelected="1" zoomScale="50" zoomScaleNormal="50" workbookViewId="0">
      <pane ySplit="14" topLeftCell="A15" activePane="bottomLeft" state="frozen"/>
      <selection pane="bottomLeft" activeCell="D179" sqref="D179"/>
    </sheetView>
  </sheetViews>
  <sheetFormatPr defaultRowHeight="20.25" x14ac:dyDescent="0.3"/>
  <cols>
    <col min="1" max="1" width="39.5703125" style="46" bestFit="1" customWidth="1"/>
    <col min="2" max="2" width="44.42578125" style="46" bestFit="1" customWidth="1"/>
    <col min="3" max="3" width="41.42578125" style="46" customWidth="1"/>
    <col min="4" max="4" width="38.7109375" style="46" bestFit="1" customWidth="1"/>
    <col min="5" max="5" width="25.5703125" style="46" bestFit="1" customWidth="1"/>
    <col min="6" max="6" width="17.42578125" style="46" bestFit="1" customWidth="1"/>
    <col min="7" max="7" width="14.85546875" style="46" bestFit="1" customWidth="1"/>
    <col min="8" max="8" width="26.42578125" style="48" bestFit="1" customWidth="1"/>
    <col min="9" max="9" width="30.7109375" style="46" bestFit="1" customWidth="1"/>
    <col min="10" max="10" width="29.42578125" style="46" bestFit="1" customWidth="1"/>
    <col min="11" max="11" width="20" style="46" customWidth="1"/>
    <col min="12" max="12" width="26.42578125" style="46" bestFit="1" customWidth="1"/>
    <col min="13" max="13" width="26.42578125" style="49" customWidth="1"/>
    <col min="14" max="14" width="26.42578125" style="52" customWidth="1"/>
    <col min="15" max="15" width="17" style="48" customWidth="1"/>
    <col min="16" max="16" width="16.7109375" style="48" customWidth="1"/>
    <col min="17" max="17" width="13.7109375" style="48" customWidth="1"/>
    <col min="18" max="18" width="30.7109375" style="48" customWidth="1"/>
    <col min="19" max="19" width="13.42578125" style="46" customWidth="1"/>
    <col min="20" max="16384" width="9.140625" style="37"/>
  </cols>
  <sheetData>
    <row r="1" spans="1:22" x14ac:dyDescent="0.3">
      <c r="A1" s="231" t="s">
        <v>37</v>
      </c>
      <c r="B1" s="232"/>
      <c r="C1" s="232"/>
      <c r="D1" s="232"/>
      <c r="E1" s="232"/>
      <c r="F1" s="232"/>
      <c r="G1" s="232"/>
      <c r="H1" s="232"/>
      <c r="I1" s="232"/>
      <c r="J1" s="232"/>
      <c r="K1" s="232"/>
      <c r="L1" s="232"/>
      <c r="M1" s="232"/>
      <c r="N1" s="232"/>
      <c r="O1" s="232"/>
      <c r="P1" s="232"/>
      <c r="Q1" s="232"/>
      <c r="R1" s="233"/>
      <c r="S1" s="36"/>
    </row>
    <row r="2" spans="1:22" x14ac:dyDescent="0.3">
      <c r="A2" s="206"/>
      <c r="B2" s="236"/>
      <c r="C2" s="234" t="s">
        <v>38</v>
      </c>
      <c r="D2" s="235"/>
      <c r="E2" s="236"/>
      <c r="F2" s="234"/>
      <c r="G2" s="235"/>
      <c r="H2" s="236"/>
      <c r="I2" s="234" t="s">
        <v>38</v>
      </c>
      <c r="J2" s="235"/>
      <c r="K2" s="235"/>
      <c r="L2" s="236"/>
      <c r="M2" s="38"/>
      <c r="N2" s="50"/>
      <c r="O2" s="237"/>
      <c r="P2" s="210"/>
      <c r="Q2" s="237" t="s">
        <v>38</v>
      </c>
      <c r="R2" s="210"/>
      <c r="S2" s="37"/>
    </row>
    <row r="3" spans="1:22" x14ac:dyDescent="0.3">
      <c r="A3" s="234" t="s">
        <v>39</v>
      </c>
      <c r="B3" s="236"/>
      <c r="C3" s="234" t="s">
        <v>42</v>
      </c>
      <c r="D3" s="235"/>
      <c r="E3" s="236"/>
      <c r="F3" s="234" t="s">
        <v>39</v>
      </c>
      <c r="G3" s="235"/>
      <c r="H3" s="236"/>
      <c r="I3" s="234" t="s">
        <v>42</v>
      </c>
      <c r="J3" s="235"/>
      <c r="K3" s="235"/>
      <c r="L3" s="236"/>
      <c r="M3" s="38"/>
      <c r="N3" s="50"/>
      <c r="O3" s="237" t="s">
        <v>39</v>
      </c>
      <c r="P3" s="210"/>
      <c r="Q3" s="237" t="s">
        <v>42</v>
      </c>
      <c r="R3" s="210"/>
      <c r="S3" s="37"/>
    </row>
    <row r="4" spans="1:22" x14ac:dyDescent="0.3">
      <c r="A4" s="206" t="s">
        <v>166</v>
      </c>
      <c r="B4" s="208"/>
      <c r="C4" s="206" t="s">
        <v>427</v>
      </c>
      <c r="D4" s="207"/>
      <c r="E4" s="208"/>
      <c r="F4" s="239" t="s">
        <v>207</v>
      </c>
      <c r="G4" s="240"/>
      <c r="H4" s="241"/>
      <c r="I4" s="206" t="s">
        <v>427</v>
      </c>
      <c r="J4" s="207"/>
      <c r="K4" s="207"/>
      <c r="L4" s="208"/>
      <c r="M4" s="39"/>
      <c r="N4" s="51"/>
      <c r="O4" s="209" t="s">
        <v>157</v>
      </c>
      <c r="P4" s="238"/>
      <c r="Q4" s="209" t="s">
        <v>428</v>
      </c>
      <c r="R4" s="238"/>
      <c r="S4" s="37"/>
    </row>
    <row r="5" spans="1:22" x14ac:dyDescent="0.3">
      <c r="A5" s="206" t="s">
        <v>241</v>
      </c>
      <c r="B5" s="208"/>
      <c r="C5" s="206" t="s">
        <v>427</v>
      </c>
      <c r="D5" s="207"/>
      <c r="E5" s="208"/>
      <c r="F5" s="239" t="s">
        <v>194</v>
      </c>
      <c r="G5" s="240"/>
      <c r="H5" s="241"/>
      <c r="I5" s="206" t="s">
        <v>427</v>
      </c>
      <c r="J5" s="207"/>
      <c r="K5" s="207"/>
      <c r="L5" s="208"/>
      <c r="M5" s="39"/>
      <c r="N5" s="51"/>
      <c r="O5" s="206" t="s">
        <v>121</v>
      </c>
      <c r="P5" s="207"/>
      <c r="Q5" s="209" t="s">
        <v>428</v>
      </c>
      <c r="R5" s="238"/>
      <c r="S5" s="37"/>
    </row>
    <row r="6" spans="1:22" x14ac:dyDescent="0.3">
      <c r="A6" s="206" t="s">
        <v>192</v>
      </c>
      <c r="B6" s="208"/>
      <c r="C6" s="206" t="s">
        <v>427</v>
      </c>
      <c r="D6" s="207"/>
      <c r="E6" s="208"/>
      <c r="F6" s="239" t="s">
        <v>136</v>
      </c>
      <c r="G6" s="240"/>
      <c r="H6" s="241"/>
      <c r="I6" s="206" t="s">
        <v>426</v>
      </c>
      <c r="J6" s="207"/>
      <c r="K6" s="207"/>
      <c r="L6" s="208"/>
      <c r="M6" s="39"/>
      <c r="N6" s="51"/>
      <c r="O6" s="206"/>
      <c r="P6" s="207"/>
      <c r="Q6" s="209"/>
      <c r="R6" s="238"/>
      <c r="S6" s="37"/>
    </row>
    <row r="7" spans="1:22" x14ac:dyDescent="0.3">
      <c r="A7" s="206" t="s">
        <v>138</v>
      </c>
      <c r="B7" s="208"/>
      <c r="C7" s="206" t="s">
        <v>427</v>
      </c>
      <c r="D7" s="207"/>
      <c r="E7" s="208"/>
      <c r="F7" s="239" t="s">
        <v>202</v>
      </c>
      <c r="G7" s="240"/>
      <c r="H7" s="241"/>
      <c r="I7" s="206" t="s">
        <v>426</v>
      </c>
      <c r="J7" s="207"/>
      <c r="K7" s="207"/>
      <c r="L7" s="208"/>
      <c r="M7" s="39"/>
      <c r="N7" s="51"/>
      <c r="O7" s="206"/>
      <c r="P7" s="207"/>
      <c r="Q7" s="209"/>
      <c r="R7" s="238"/>
      <c r="S7" s="37"/>
    </row>
    <row r="8" spans="1:22" x14ac:dyDescent="0.3">
      <c r="A8" s="206" t="s">
        <v>139</v>
      </c>
      <c r="B8" s="208"/>
      <c r="C8" s="206" t="s">
        <v>427</v>
      </c>
      <c r="D8" s="207"/>
      <c r="E8" s="208"/>
      <c r="F8" s="239" t="s">
        <v>113</v>
      </c>
      <c r="G8" s="240"/>
      <c r="H8" s="241"/>
      <c r="I8" s="206" t="s">
        <v>426</v>
      </c>
      <c r="J8" s="207"/>
      <c r="K8" s="207"/>
      <c r="L8" s="208"/>
      <c r="M8" s="39"/>
      <c r="N8" s="51"/>
      <c r="O8" s="206"/>
      <c r="P8" s="207"/>
      <c r="Q8" s="209"/>
      <c r="R8" s="238"/>
      <c r="S8" s="37"/>
    </row>
    <row r="9" spans="1:22" x14ac:dyDescent="0.3">
      <c r="A9" s="206" t="s">
        <v>209</v>
      </c>
      <c r="B9" s="208"/>
      <c r="C9" s="206" t="s">
        <v>427</v>
      </c>
      <c r="D9" s="207"/>
      <c r="E9" s="208"/>
      <c r="F9" s="239" t="s">
        <v>116</v>
      </c>
      <c r="G9" s="240"/>
      <c r="H9" s="241"/>
      <c r="I9" s="206" t="s">
        <v>427</v>
      </c>
      <c r="J9" s="207"/>
      <c r="K9" s="207"/>
      <c r="L9" s="208"/>
      <c r="M9" s="39"/>
      <c r="N9" s="51"/>
      <c r="O9" s="206"/>
      <c r="P9" s="207"/>
      <c r="Q9" s="209"/>
      <c r="R9" s="238"/>
      <c r="S9" s="37"/>
    </row>
    <row r="10" spans="1:22" x14ac:dyDescent="0.3">
      <c r="A10" s="206" t="s">
        <v>208</v>
      </c>
      <c r="B10" s="208"/>
      <c r="C10" s="206" t="s">
        <v>427</v>
      </c>
      <c r="D10" s="207"/>
      <c r="E10" s="208"/>
      <c r="F10" s="239" t="s">
        <v>144</v>
      </c>
      <c r="G10" s="235"/>
      <c r="H10" s="236"/>
      <c r="I10" s="206" t="s">
        <v>427</v>
      </c>
      <c r="J10" s="207"/>
      <c r="K10" s="207"/>
      <c r="L10" s="208"/>
      <c r="M10" s="39"/>
      <c r="N10" s="51"/>
      <c r="O10" s="209"/>
      <c r="P10" s="210"/>
      <c r="Q10" s="209"/>
      <c r="R10" s="238"/>
      <c r="S10" s="37"/>
    </row>
    <row r="11" spans="1:22" x14ac:dyDescent="0.3">
      <c r="A11" s="206"/>
      <c r="B11" s="208"/>
      <c r="C11" s="206"/>
      <c r="D11" s="207"/>
      <c r="E11" s="208"/>
      <c r="F11" s="239"/>
      <c r="G11" s="235"/>
      <c r="H11" s="236"/>
      <c r="I11" s="206"/>
      <c r="J11" s="207"/>
      <c r="K11" s="207"/>
      <c r="L11" s="208"/>
      <c r="M11" s="38"/>
      <c r="N11" s="50"/>
      <c r="O11" s="209"/>
      <c r="P11" s="210"/>
      <c r="Q11" s="209"/>
      <c r="R11" s="238"/>
      <c r="S11" s="37"/>
    </row>
    <row r="12" spans="1:22" s="40" customFormat="1" x14ac:dyDescent="0.2">
      <c r="A12" s="225" t="s">
        <v>67</v>
      </c>
      <c r="B12" s="226"/>
      <c r="C12" s="227"/>
      <c r="D12" s="222" t="s">
        <v>103</v>
      </c>
      <c r="E12" s="223"/>
      <c r="F12" s="223"/>
      <c r="G12" s="223"/>
      <c r="H12" s="223"/>
      <c r="I12" s="223"/>
      <c r="J12" s="223"/>
      <c r="K12" s="223"/>
      <c r="L12" s="223"/>
      <c r="M12" s="223"/>
      <c r="N12" s="223"/>
      <c r="O12" s="223"/>
      <c r="P12" s="223"/>
      <c r="Q12" s="223"/>
      <c r="R12" s="224"/>
    </row>
    <row r="13" spans="1:22" x14ac:dyDescent="0.3">
      <c r="A13" s="253" t="s">
        <v>32</v>
      </c>
      <c r="B13" s="254"/>
      <c r="C13" s="254"/>
      <c r="D13" s="255"/>
      <c r="E13" s="255"/>
      <c r="F13" s="255"/>
      <c r="G13" s="255"/>
      <c r="H13" s="255"/>
      <c r="I13" s="255"/>
      <c r="J13" s="255"/>
      <c r="K13" s="255"/>
      <c r="L13" s="255"/>
      <c r="M13" s="255"/>
      <c r="N13" s="255"/>
      <c r="O13" s="255"/>
      <c r="P13" s="255"/>
      <c r="Q13" s="255"/>
      <c r="R13" s="256"/>
      <c r="S13" s="41"/>
    </row>
    <row r="14" spans="1:22" s="42" customFormat="1" ht="97.5" x14ac:dyDescent="0.3">
      <c r="A14" s="54" t="s">
        <v>65</v>
      </c>
      <c r="B14" s="67" t="s">
        <v>63</v>
      </c>
      <c r="C14" s="67" t="s">
        <v>61</v>
      </c>
      <c r="D14" s="67" t="s">
        <v>68</v>
      </c>
      <c r="E14" s="67" t="s">
        <v>64</v>
      </c>
      <c r="F14" s="67" t="s">
        <v>69</v>
      </c>
      <c r="G14" s="67" t="s">
        <v>70</v>
      </c>
      <c r="H14" s="67" t="s">
        <v>71</v>
      </c>
      <c r="I14" s="91" t="s">
        <v>86</v>
      </c>
      <c r="J14" s="91" t="s">
        <v>85</v>
      </c>
      <c r="K14" s="104" t="s">
        <v>66</v>
      </c>
      <c r="L14" s="67" t="s">
        <v>72</v>
      </c>
      <c r="M14" s="112" t="s">
        <v>104</v>
      </c>
      <c r="N14" s="112" t="s">
        <v>105</v>
      </c>
      <c r="O14" s="257" t="s">
        <v>98</v>
      </c>
      <c r="P14" s="258"/>
      <c r="Q14" s="258"/>
      <c r="R14" s="259"/>
    </row>
    <row r="15" spans="1:22" ht="40.5" x14ac:dyDescent="0.3">
      <c r="A15" s="55" t="s">
        <v>110</v>
      </c>
      <c r="B15" s="68" t="s">
        <v>111</v>
      </c>
      <c r="C15" s="72" t="s">
        <v>113</v>
      </c>
      <c r="D15" s="68">
        <v>868</v>
      </c>
      <c r="E15" s="68" t="s">
        <v>112</v>
      </c>
      <c r="F15" s="129" t="s">
        <v>107</v>
      </c>
      <c r="G15" s="68" t="s">
        <v>76</v>
      </c>
      <c r="H15" s="68" t="s">
        <v>107</v>
      </c>
      <c r="I15" s="92">
        <v>680</v>
      </c>
      <c r="J15" s="55" t="s">
        <v>107</v>
      </c>
      <c r="K15" s="105" t="s">
        <v>107</v>
      </c>
      <c r="L15" s="108" t="s">
        <v>107</v>
      </c>
      <c r="M15" s="113" t="s">
        <v>107</v>
      </c>
      <c r="N15" s="118" t="s">
        <v>107</v>
      </c>
      <c r="O15" s="219" t="s">
        <v>8</v>
      </c>
      <c r="P15" s="220"/>
      <c r="Q15" s="220"/>
      <c r="R15" s="221"/>
      <c r="S15" s="43"/>
      <c r="T15" s="53"/>
      <c r="U15" s="53"/>
      <c r="V15" s="53"/>
    </row>
    <row r="16" spans="1:22" ht="69.75" customHeight="1" x14ac:dyDescent="0.3">
      <c r="A16" s="56" t="s">
        <v>114</v>
      </c>
      <c r="B16" s="56" t="s">
        <v>115</v>
      </c>
      <c r="C16" s="71" t="s">
        <v>116</v>
      </c>
      <c r="D16" s="56">
        <v>864</v>
      </c>
      <c r="E16" s="56" t="s">
        <v>108</v>
      </c>
      <c r="F16" s="74">
        <v>37447</v>
      </c>
      <c r="G16" s="56" t="s">
        <v>106</v>
      </c>
      <c r="H16" s="56">
        <v>411</v>
      </c>
      <c r="I16" s="93">
        <v>600</v>
      </c>
      <c r="J16" s="58" t="s">
        <v>337</v>
      </c>
      <c r="K16" s="165" t="s">
        <v>278</v>
      </c>
      <c r="L16" s="156">
        <v>6100</v>
      </c>
      <c r="M16" s="137">
        <f>7063-2960</f>
        <v>4103</v>
      </c>
      <c r="N16" s="138">
        <v>42352</v>
      </c>
      <c r="O16" s="217" t="s">
        <v>338</v>
      </c>
      <c r="P16" s="189"/>
      <c r="Q16" s="189"/>
      <c r="R16" s="218"/>
      <c r="S16" s="37"/>
      <c r="T16" s="53"/>
      <c r="U16" s="53"/>
      <c r="V16" s="53"/>
    </row>
    <row r="17" spans="1:22" ht="40.5" x14ac:dyDescent="0.3">
      <c r="A17" s="57" t="s">
        <v>117</v>
      </c>
      <c r="B17" s="69" t="s">
        <v>118</v>
      </c>
      <c r="C17" s="70" t="s">
        <v>116</v>
      </c>
      <c r="D17" s="70">
        <v>1125</v>
      </c>
      <c r="E17" s="69" t="s">
        <v>108</v>
      </c>
      <c r="F17" s="75">
        <v>34669</v>
      </c>
      <c r="G17" s="69" t="s">
        <v>3</v>
      </c>
      <c r="H17" s="69">
        <v>498</v>
      </c>
      <c r="I17" s="94">
        <v>600</v>
      </c>
      <c r="J17" s="57" t="s">
        <v>337</v>
      </c>
      <c r="K17" s="164" t="s">
        <v>279</v>
      </c>
      <c r="L17" s="153">
        <v>6364</v>
      </c>
      <c r="M17" s="131">
        <f>6857-6364</f>
        <v>493</v>
      </c>
      <c r="N17" s="131" t="s">
        <v>107</v>
      </c>
      <c r="O17" s="214" t="s">
        <v>339</v>
      </c>
      <c r="P17" s="215"/>
      <c r="Q17" s="215"/>
      <c r="R17" s="216"/>
      <c r="S17" s="37"/>
      <c r="T17" s="53"/>
      <c r="U17" s="53"/>
      <c r="V17" s="53"/>
    </row>
    <row r="18" spans="1:22" ht="40.5" x14ac:dyDescent="0.3">
      <c r="A18" s="58" t="s">
        <v>119</v>
      </c>
      <c r="B18" s="56" t="s">
        <v>120</v>
      </c>
      <c r="C18" s="71" t="s">
        <v>121</v>
      </c>
      <c r="D18" s="56">
        <v>851</v>
      </c>
      <c r="E18" s="56" t="s">
        <v>108</v>
      </c>
      <c r="F18" s="74">
        <v>39052</v>
      </c>
      <c r="G18" s="56" t="s">
        <v>12</v>
      </c>
      <c r="H18" s="56">
        <v>461</v>
      </c>
      <c r="I18" s="93">
        <v>600</v>
      </c>
      <c r="J18" s="58" t="s">
        <v>340</v>
      </c>
      <c r="K18" s="162" t="s">
        <v>280</v>
      </c>
      <c r="L18" s="147">
        <v>2372</v>
      </c>
      <c r="M18" s="149">
        <f>7214-2372</f>
        <v>4842</v>
      </c>
      <c r="N18" s="166" t="s">
        <v>107</v>
      </c>
      <c r="O18" s="245" t="s">
        <v>341</v>
      </c>
      <c r="P18" s="204"/>
      <c r="Q18" s="204"/>
      <c r="R18" s="246"/>
      <c r="S18" s="37"/>
    </row>
    <row r="19" spans="1:22" s="44" customFormat="1" ht="40.5" x14ac:dyDescent="0.3">
      <c r="A19" s="59" t="s">
        <v>122</v>
      </c>
      <c r="B19" s="70" t="s">
        <v>123</v>
      </c>
      <c r="C19" s="70" t="s">
        <v>121</v>
      </c>
      <c r="D19" s="70">
        <v>837</v>
      </c>
      <c r="E19" s="70" t="s">
        <v>108</v>
      </c>
      <c r="F19" s="76">
        <v>39079</v>
      </c>
      <c r="G19" s="70" t="s">
        <v>12</v>
      </c>
      <c r="H19" s="70">
        <v>452</v>
      </c>
      <c r="I19" s="95">
        <v>600</v>
      </c>
      <c r="J19" s="59" t="s">
        <v>340</v>
      </c>
      <c r="K19" s="154" t="s">
        <v>281</v>
      </c>
      <c r="L19" s="155" t="s">
        <v>282</v>
      </c>
      <c r="M19" s="167">
        <f>7002-2287</f>
        <v>4715</v>
      </c>
      <c r="N19" s="168" t="s">
        <v>107</v>
      </c>
      <c r="O19" s="242" t="s">
        <v>342</v>
      </c>
      <c r="P19" s="243"/>
      <c r="Q19" s="243"/>
      <c r="R19" s="244"/>
    </row>
    <row r="20" spans="1:22" ht="40.5" x14ac:dyDescent="0.3">
      <c r="A20" s="58" t="s">
        <v>343</v>
      </c>
      <c r="B20" s="56" t="s">
        <v>124</v>
      </c>
      <c r="C20" s="71" t="s">
        <v>121</v>
      </c>
      <c r="D20" s="56">
        <v>1427</v>
      </c>
      <c r="E20" s="56" t="s">
        <v>108</v>
      </c>
      <c r="F20" s="74">
        <v>39068</v>
      </c>
      <c r="G20" s="56" t="s">
        <v>3</v>
      </c>
      <c r="H20" s="56">
        <v>460</v>
      </c>
      <c r="I20" s="93">
        <v>600</v>
      </c>
      <c r="J20" s="58" t="s">
        <v>337</v>
      </c>
      <c r="K20" s="84" t="s">
        <v>344</v>
      </c>
      <c r="L20" s="58">
        <v>1725</v>
      </c>
      <c r="M20" s="115">
        <f>7079-1725</f>
        <v>5354</v>
      </c>
      <c r="N20" s="119" t="s">
        <v>107</v>
      </c>
      <c r="O20" s="203" t="s">
        <v>339</v>
      </c>
      <c r="P20" s="204"/>
      <c r="Q20" s="204"/>
      <c r="R20" s="205"/>
      <c r="S20" s="37"/>
    </row>
    <row r="21" spans="1:22" ht="40.5" x14ac:dyDescent="0.3">
      <c r="A21" s="59" t="s">
        <v>125</v>
      </c>
      <c r="B21" s="70" t="s">
        <v>126</v>
      </c>
      <c r="C21" s="70" t="s">
        <v>121</v>
      </c>
      <c r="D21" s="70">
        <v>1424</v>
      </c>
      <c r="E21" s="70" t="s">
        <v>108</v>
      </c>
      <c r="F21" s="76">
        <v>39046</v>
      </c>
      <c r="G21" s="70" t="s">
        <v>3</v>
      </c>
      <c r="H21" s="70">
        <v>461</v>
      </c>
      <c r="I21" s="95">
        <v>600</v>
      </c>
      <c r="J21" s="59" t="s">
        <v>337</v>
      </c>
      <c r="K21" s="88" t="s">
        <v>345</v>
      </c>
      <c r="L21" s="59">
        <v>2744</v>
      </c>
      <c r="M21" s="116">
        <f>7250-2744</f>
        <v>4506</v>
      </c>
      <c r="N21" s="120" t="s">
        <v>107</v>
      </c>
      <c r="O21" s="185" t="s">
        <v>339</v>
      </c>
      <c r="P21" s="186"/>
      <c r="Q21" s="186"/>
      <c r="R21" s="187"/>
      <c r="S21" s="37"/>
    </row>
    <row r="22" spans="1:22" ht="40.5" x14ac:dyDescent="0.3">
      <c r="A22" s="58" t="s">
        <v>127</v>
      </c>
      <c r="B22" s="56" t="s">
        <v>128</v>
      </c>
      <c r="C22" s="71" t="s">
        <v>121</v>
      </c>
      <c r="D22" s="56">
        <v>1427</v>
      </c>
      <c r="E22" s="56" t="s">
        <v>108</v>
      </c>
      <c r="F22" s="74">
        <v>39061</v>
      </c>
      <c r="G22" s="56" t="s">
        <v>3</v>
      </c>
      <c r="H22" s="56">
        <v>461</v>
      </c>
      <c r="I22" s="93">
        <v>600</v>
      </c>
      <c r="J22" s="58" t="s">
        <v>337</v>
      </c>
      <c r="K22" s="86" t="s">
        <v>346</v>
      </c>
      <c r="L22" s="58">
        <v>2400</v>
      </c>
      <c r="M22" s="115">
        <f>7094-2400</f>
        <v>4694</v>
      </c>
      <c r="N22" s="119" t="s">
        <v>107</v>
      </c>
      <c r="O22" s="203" t="s">
        <v>339</v>
      </c>
      <c r="P22" s="204"/>
      <c r="Q22" s="204"/>
      <c r="R22" s="205"/>
      <c r="S22" s="37"/>
    </row>
    <row r="23" spans="1:22" ht="40.5" x14ac:dyDescent="0.3">
      <c r="A23" s="59" t="s">
        <v>129</v>
      </c>
      <c r="B23" s="70" t="s">
        <v>130</v>
      </c>
      <c r="C23" s="70" t="s">
        <v>121</v>
      </c>
      <c r="D23" s="70">
        <v>1424</v>
      </c>
      <c r="E23" s="70" t="s">
        <v>108</v>
      </c>
      <c r="F23" s="76">
        <v>39086</v>
      </c>
      <c r="G23" s="70" t="s">
        <v>3</v>
      </c>
      <c r="H23" s="70">
        <v>459</v>
      </c>
      <c r="I23" s="95">
        <v>600</v>
      </c>
      <c r="J23" s="59" t="s">
        <v>337</v>
      </c>
      <c r="K23" s="88" t="s">
        <v>347</v>
      </c>
      <c r="L23" s="59">
        <v>2360</v>
      </c>
      <c r="M23" s="116">
        <f>6998-2360</f>
        <v>4638</v>
      </c>
      <c r="N23" s="120" t="s">
        <v>107</v>
      </c>
      <c r="O23" s="185" t="s">
        <v>339</v>
      </c>
      <c r="P23" s="186"/>
      <c r="Q23" s="186"/>
      <c r="R23" s="187"/>
      <c r="S23" s="37"/>
    </row>
    <row r="24" spans="1:22" ht="40.5" x14ac:dyDescent="0.3">
      <c r="A24" s="60" t="s">
        <v>131</v>
      </c>
      <c r="B24" s="56" t="s">
        <v>132</v>
      </c>
      <c r="C24" s="71" t="s">
        <v>121</v>
      </c>
      <c r="D24" s="56">
        <v>1424</v>
      </c>
      <c r="E24" s="56" t="s">
        <v>108</v>
      </c>
      <c r="F24" s="74">
        <v>39094</v>
      </c>
      <c r="G24" s="56" t="s">
        <v>3</v>
      </c>
      <c r="H24" s="56">
        <v>460</v>
      </c>
      <c r="I24" s="93">
        <v>600</v>
      </c>
      <c r="J24" s="58" t="s">
        <v>337</v>
      </c>
      <c r="K24" s="86" t="s">
        <v>348</v>
      </c>
      <c r="L24" s="58">
        <v>1916</v>
      </c>
      <c r="M24" s="115">
        <f>7153-1916</f>
        <v>5237</v>
      </c>
      <c r="N24" s="115" t="s">
        <v>107</v>
      </c>
      <c r="O24" s="203" t="s">
        <v>339</v>
      </c>
      <c r="P24" s="204"/>
      <c r="Q24" s="204"/>
      <c r="R24" s="205"/>
      <c r="S24" s="37"/>
    </row>
    <row r="25" spans="1:22" ht="40.5" x14ac:dyDescent="0.3">
      <c r="A25" s="57" t="s">
        <v>133</v>
      </c>
      <c r="B25" s="69" t="s">
        <v>134</v>
      </c>
      <c r="C25" s="70" t="s">
        <v>121</v>
      </c>
      <c r="D25" s="69">
        <v>850</v>
      </c>
      <c r="E25" s="69" t="s">
        <v>108</v>
      </c>
      <c r="F25" s="75">
        <v>39102</v>
      </c>
      <c r="G25" s="69" t="s">
        <v>12</v>
      </c>
      <c r="H25" s="69">
        <v>460</v>
      </c>
      <c r="I25" s="94">
        <v>600</v>
      </c>
      <c r="J25" s="57" t="s">
        <v>337</v>
      </c>
      <c r="K25" s="154" t="s">
        <v>283</v>
      </c>
      <c r="L25" s="159">
        <v>2337</v>
      </c>
      <c r="M25" s="161">
        <f>7138-2337</f>
        <v>4801</v>
      </c>
      <c r="N25" s="169" t="s">
        <v>107</v>
      </c>
      <c r="O25" s="247" t="s">
        <v>339</v>
      </c>
      <c r="P25" s="248"/>
      <c r="Q25" s="248"/>
      <c r="R25" s="249"/>
      <c r="S25" s="37"/>
    </row>
    <row r="26" spans="1:22" x14ac:dyDescent="0.3">
      <c r="A26" s="58" t="s">
        <v>135</v>
      </c>
      <c r="B26" s="56" t="s">
        <v>429</v>
      </c>
      <c r="C26" s="56" t="s">
        <v>136</v>
      </c>
      <c r="D26" s="56">
        <v>10</v>
      </c>
      <c r="E26" s="56" t="s">
        <v>108</v>
      </c>
      <c r="F26" s="74">
        <v>30916</v>
      </c>
      <c r="G26" s="56" t="s">
        <v>3</v>
      </c>
      <c r="H26" s="56">
        <v>306</v>
      </c>
      <c r="I26" s="93">
        <v>680</v>
      </c>
      <c r="J26" s="58" t="s">
        <v>337</v>
      </c>
      <c r="K26" s="86" t="s">
        <v>349</v>
      </c>
      <c r="L26" s="58">
        <v>6470</v>
      </c>
      <c r="M26" s="115">
        <f>(7100-300)-6470</f>
        <v>330</v>
      </c>
      <c r="N26" s="119" t="s">
        <v>107</v>
      </c>
      <c r="O26" s="203" t="s">
        <v>339</v>
      </c>
      <c r="P26" s="204"/>
      <c r="Q26" s="204"/>
      <c r="R26" s="205"/>
      <c r="S26" s="37"/>
    </row>
    <row r="27" spans="1:22" ht="40.5" x14ac:dyDescent="0.3">
      <c r="A27" s="57" t="s">
        <v>137</v>
      </c>
      <c r="B27" s="69" t="s">
        <v>430</v>
      </c>
      <c r="C27" s="70" t="s">
        <v>138</v>
      </c>
      <c r="D27" s="69">
        <v>117</v>
      </c>
      <c r="E27" s="69" t="s">
        <v>108</v>
      </c>
      <c r="F27" s="76">
        <v>38891</v>
      </c>
      <c r="G27" s="69" t="s">
        <v>3</v>
      </c>
      <c r="H27" s="69">
        <v>940</v>
      </c>
      <c r="I27" s="94">
        <v>680</v>
      </c>
      <c r="J27" s="57" t="s">
        <v>337</v>
      </c>
      <c r="K27" s="88" t="s">
        <v>350</v>
      </c>
      <c r="L27" s="57">
        <v>1825</v>
      </c>
      <c r="M27" s="114">
        <f>6748-1825</f>
        <v>4923</v>
      </c>
      <c r="N27" s="121" t="s">
        <v>107</v>
      </c>
      <c r="O27" s="197" t="s">
        <v>351</v>
      </c>
      <c r="P27" s="198"/>
      <c r="Q27" s="198"/>
      <c r="R27" s="199"/>
      <c r="S27" s="37"/>
    </row>
    <row r="28" spans="1:22" ht="40.5" x14ac:dyDescent="0.3">
      <c r="A28" s="58" t="s">
        <v>137</v>
      </c>
      <c r="B28" s="56" t="s">
        <v>430</v>
      </c>
      <c r="C28" s="71" t="s">
        <v>139</v>
      </c>
      <c r="D28" s="56">
        <v>131</v>
      </c>
      <c r="E28" s="56" t="s">
        <v>108</v>
      </c>
      <c r="F28" s="77">
        <v>38891</v>
      </c>
      <c r="G28" s="56" t="s">
        <v>3</v>
      </c>
      <c r="H28" s="71">
        <v>940</v>
      </c>
      <c r="I28" s="99">
        <v>680</v>
      </c>
      <c r="J28" s="60" t="s">
        <v>337</v>
      </c>
      <c r="K28" s="86" t="s">
        <v>350</v>
      </c>
      <c r="L28" s="60">
        <v>1825</v>
      </c>
      <c r="M28" s="117">
        <f>6748-1825</f>
        <v>4923</v>
      </c>
      <c r="N28" s="122" t="s">
        <v>107</v>
      </c>
      <c r="O28" s="188" t="s">
        <v>351</v>
      </c>
      <c r="P28" s="189"/>
      <c r="Q28" s="189"/>
      <c r="R28" s="190"/>
      <c r="S28" s="37"/>
    </row>
    <row r="29" spans="1:22" x14ac:dyDescent="0.3">
      <c r="A29" s="57" t="s">
        <v>264</v>
      </c>
      <c r="B29" s="69" t="s">
        <v>140</v>
      </c>
      <c r="C29" s="70" t="s">
        <v>113</v>
      </c>
      <c r="D29" s="69">
        <v>1293</v>
      </c>
      <c r="E29" s="69" t="s">
        <v>141</v>
      </c>
      <c r="F29" s="75" t="s">
        <v>107</v>
      </c>
      <c r="G29" s="69" t="s">
        <v>35</v>
      </c>
      <c r="H29" s="69" t="s">
        <v>107</v>
      </c>
      <c r="I29" s="94">
        <v>680</v>
      </c>
      <c r="J29" s="57" t="s">
        <v>107</v>
      </c>
      <c r="K29" s="88" t="s">
        <v>107</v>
      </c>
      <c r="L29" s="103" t="s">
        <v>107</v>
      </c>
      <c r="M29" s="130" t="s">
        <v>107</v>
      </c>
      <c r="N29" s="121" t="s">
        <v>107</v>
      </c>
      <c r="O29" s="197" t="s">
        <v>8</v>
      </c>
      <c r="P29" s="198"/>
      <c r="Q29" s="198"/>
      <c r="R29" s="199"/>
      <c r="S29" s="37"/>
    </row>
    <row r="30" spans="1:22" x14ac:dyDescent="0.3">
      <c r="A30" s="58" t="s">
        <v>142</v>
      </c>
      <c r="B30" s="56" t="s">
        <v>143</v>
      </c>
      <c r="C30" s="71" t="s">
        <v>144</v>
      </c>
      <c r="D30" s="56">
        <v>291</v>
      </c>
      <c r="E30" s="56" t="s">
        <v>145</v>
      </c>
      <c r="F30" s="74">
        <v>30621</v>
      </c>
      <c r="G30" s="56" t="s">
        <v>12</v>
      </c>
      <c r="H30" s="56"/>
      <c r="I30" s="93">
        <v>480</v>
      </c>
      <c r="J30" s="58"/>
      <c r="K30" s="86"/>
      <c r="L30" s="58"/>
      <c r="M30" s="115"/>
      <c r="N30" s="115"/>
      <c r="O30" s="203"/>
      <c r="P30" s="204"/>
      <c r="Q30" s="204"/>
      <c r="R30" s="205"/>
      <c r="S30" s="37"/>
    </row>
    <row r="31" spans="1:22" x14ac:dyDescent="0.3">
      <c r="A31" s="59" t="s">
        <v>146</v>
      </c>
      <c r="B31" s="70" t="s">
        <v>147</v>
      </c>
      <c r="C31" s="70" t="s">
        <v>113</v>
      </c>
      <c r="D31" s="70">
        <v>79</v>
      </c>
      <c r="E31" s="70" t="s">
        <v>109</v>
      </c>
      <c r="F31" s="76" t="s">
        <v>107</v>
      </c>
      <c r="G31" s="70" t="s">
        <v>35</v>
      </c>
      <c r="H31" s="70" t="s">
        <v>107</v>
      </c>
      <c r="I31" s="95">
        <v>680</v>
      </c>
      <c r="J31" s="59" t="s">
        <v>107</v>
      </c>
      <c r="K31" s="88" t="s">
        <v>107</v>
      </c>
      <c r="L31" s="59" t="s">
        <v>107</v>
      </c>
      <c r="M31" s="116" t="s">
        <v>107</v>
      </c>
      <c r="N31" s="116" t="s">
        <v>107</v>
      </c>
      <c r="O31" s="185" t="s">
        <v>8</v>
      </c>
      <c r="P31" s="186"/>
      <c r="Q31" s="186"/>
      <c r="R31" s="187"/>
      <c r="S31" s="37"/>
    </row>
    <row r="32" spans="1:22" x14ac:dyDescent="0.3">
      <c r="A32" s="58" t="s">
        <v>148</v>
      </c>
      <c r="B32" s="56" t="s">
        <v>149</v>
      </c>
      <c r="C32" s="56" t="s">
        <v>113</v>
      </c>
      <c r="D32" s="56">
        <v>223</v>
      </c>
      <c r="E32" s="56" t="s">
        <v>109</v>
      </c>
      <c r="F32" s="74" t="s">
        <v>107</v>
      </c>
      <c r="G32" s="56" t="s">
        <v>35</v>
      </c>
      <c r="H32" s="56" t="s">
        <v>107</v>
      </c>
      <c r="I32" s="93">
        <v>680</v>
      </c>
      <c r="J32" s="58" t="s">
        <v>107</v>
      </c>
      <c r="K32" s="86" t="s">
        <v>107</v>
      </c>
      <c r="L32" s="102" t="s">
        <v>107</v>
      </c>
      <c r="M32" s="115" t="s">
        <v>107</v>
      </c>
      <c r="N32" s="119" t="s">
        <v>107</v>
      </c>
      <c r="O32" s="203" t="s">
        <v>8</v>
      </c>
      <c r="P32" s="204"/>
      <c r="Q32" s="204"/>
      <c r="R32" s="205"/>
      <c r="S32" s="37"/>
    </row>
    <row r="33" spans="1:19" x14ac:dyDescent="0.3">
      <c r="A33" s="59" t="s">
        <v>151</v>
      </c>
      <c r="B33" s="70" t="s">
        <v>150</v>
      </c>
      <c r="C33" s="70" t="s">
        <v>113</v>
      </c>
      <c r="D33" s="70">
        <v>539.01682510021499</v>
      </c>
      <c r="E33" s="70" t="s">
        <v>109</v>
      </c>
      <c r="F33" s="76" t="s">
        <v>107</v>
      </c>
      <c r="G33" s="70" t="s">
        <v>35</v>
      </c>
      <c r="H33" s="70" t="s">
        <v>107</v>
      </c>
      <c r="I33" s="95">
        <v>680</v>
      </c>
      <c r="J33" s="59" t="s">
        <v>107</v>
      </c>
      <c r="K33" s="88" t="s">
        <v>107</v>
      </c>
      <c r="L33" s="103" t="s">
        <v>107</v>
      </c>
      <c r="M33" s="116" t="s">
        <v>107</v>
      </c>
      <c r="N33" s="120" t="s">
        <v>107</v>
      </c>
      <c r="O33" s="185" t="s">
        <v>8</v>
      </c>
      <c r="P33" s="186"/>
      <c r="Q33" s="186"/>
      <c r="R33" s="187"/>
      <c r="S33" s="37"/>
    </row>
    <row r="34" spans="1:19" x14ac:dyDescent="0.3">
      <c r="A34" s="58" t="s">
        <v>249</v>
      </c>
      <c r="B34" s="56" t="s">
        <v>152</v>
      </c>
      <c r="C34" s="56" t="s">
        <v>113</v>
      </c>
      <c r="D34" s="56">
        <v>973.95290413490397</v>
      </c>
      <c r="E34" s="56" t="s">
        <v>109</v>
      </c>
      <c r="F34" s="74" t="s">
        <v>107</v>
      </c>
      <c r="G34" s="56" t="s">
        <v>35</v>
      </c>
      <c r="H34" s="71" t="s">
        <v>107</v>
      </c>
      <c r="I34" s="99">
        <v>680</v>
      </c>
      <c r="J34" s="60" t="s">
        <v>107</v>
      </c>
      <c r="K34" s="86" t="s">
        <v>107</v>
      </c>
      <c r="L34" s="102" t="s">
        <v>107</v>
      </c>
      <c r="M34" s="115" t="s">
        <v>107</v>
      </c>
      <c r="N34" s="119" t="s">
        <v>107</v>
      </c>
      <c r="O34" s="188" t="s">
        <v>8</v>
      </c>
      <c r="P34" s="189"/>
      <c r="Q34" s="189"/>
      <c r="R34" s="190"/>
      <c r="S34" s="37"/>
    </row>
    <row r="35" spans="1:19" x14ac:dyDescent="0.3">
      <c r="A35" s="61" t="s">
        <v>250</v>
      </c>
      <c r="B35" s="69" t="s">
        <v>153</v>
      </c>
      <c r="C35" s="69" t="s">
        <v>113</v>
      </c>
      <c r="D35" s="69">
        <v>1296.2115967756199</v>
      </c>
      <c r="E35" s="69" t="s">
        <v>109</v>
      </c>
      <c r="F35" s="75" t="s">
        <v>107</v>
      </c>
      <c r="G35" s="69" t="s">
        <v>35</v>
      </c>
      <c r="H35" s="70" t="s">
        <v>107</v>
      </c>
      <c r="I35" s="95">
        <v>680</v>
      </c>
      <c r="J35" s="59" t="s">
        <v>107</v>
      </c>
      <c r="K35" s="88" t="s">
        <v>107</v>
      </c>
      <c r="L35" s="103" t="s">
        <v>107</v>
      </c>
      <c r="M35" s="116" t="s">
        <v>107</v>
      </c>
      <c r="N35" s="120" t="s">
        <v>107</v>
      </c>
      <c r="O35" s="185" t="s">
        <v>8</v>
      </c>
      <c r="P35" s="186"/>
      <c r="Q35" s="186"/>
      <c r="R35" s="187"/>
      <c r="S35" s="37"/>
    </row>
    <row r="36" spans="1:19" x14ac:dyDescent="0.3">
      <c r="A36" s="62" t="s">
        <v>251</v>
      </c>
      <c r="B36" s="56" t="s">
        <v>154</v>
      </c>
      <c r="C36" s="56" t="s">
        <v>113</v>
      </c>
      <c r="D36" s="71">
        <v>1447.9583964312701</v>
      </c>
      <c r="E36" s="56" t="s">
        <v>109</v>
      </c>
      <c r="F36" s="74" t="s">
        <v>107</v>
      </c>
      <c r="G36" s="56" t="s">
        <v>35</v>
      </c>
      <c r="H36" s="56" t="s">
        <v>107</v>
      </c>
      <c r="I36" s="93">
        <v>680</v>
      </c>
      <c r="J36" s="58" t="s">
        <v>107</v>
      </c>
      <c r="K36" s="86" t="s">
        <v>107</v>
      </c>
      <c r="L36" s="58" t="s">
        <v>107</v>
      </c>
      <c r="M36" s="115" t="s">
        <v>107</v>
      </c>
      <c r="N36" s="119" t="s">
        <v>107</v>
      </c>
      <c r="O36" s="203" t="s">
        <v>8</v>
      </c>
      <c r="P36" s="204"/>
      <c r="Q36" s="204"/>
      <c r="R36" s="205"/>
      <c r="S36" s="37"/>
    </row>
    <row r="37" spans="1:19" ht="40.5" x14ac:dyDescent="0.3">
      <c r="A37" s="61" t="s">
        <v>252</v>
      </c>
      <c r="B37" s="69" t="s">
        <v>155</v>
      </c>
      <c r="C37" s="69" t="s">
        <v>144</v>
      </c>
      <c r="D37" s="69">
        <v>472.75432117147898</v>
      </c>
      <c r="E37" s="140" t="s">
        <v>108</v>
      </c>
      <c r="F37" s="141">
        <v>30877</v>
      </c>
      <c r="G37" s="140" t="s">
        <v>106</v>
      </c>
      <c r="H37" s="140">
        <v>410</v>
      </c>
      <c r="I37" s="170">
        <v>600</v>
      </c>
      <c r="J37" s="142" t="s">
        <v>337</v>
      </c>
      <c r="K37" s="143" t="s">
        <v>270</v>
      </c>
      <c r="L37" s="144" t="s">
        <v>271</v>
      </c>
      <c r="M37" s="145">
        <f>6898-6350</f>
        <v>548</v>
      </c>
      <c r="N37" s="146" t="s">
        <v>272</v>
      </c>
      <c r="O37" s="228" t="s">
        <v>273</v>
      </c>
      <c r="P37" s="229"/>
      <c r="Q37" s="229"/>
      <c r="R37" s="230"/>
      <c r="S37" s="37"/>
    </row>
    <row r="38" spans="1:19" ht="40.5" customHeight="1" x14ac:dyDescent="0.3">
      <c r="A38" s="62" t="s">
        <v>265</v>
      </c>
      <c r="B38" s="56" t="s">
        <v>156</v>
      </c>
      <c r="C38" s="56" t="s">
        <v>157</v>
      </c>
      <c r="D38" s="56">
        <v>374.29815308830098</v>
      </c>
      <c r="E38" s="132" t="s">
        <v>108</v>
      </c>
      <c r="F38" s="133">
        <v>30877</v>
      </c>
      <c r="G38" s="132" t="s">
        <v>106</v>
      </c>
      <c r="H38" s="132">
        <v>425</v>
      </c>
      <c r="I38" s="171">
        <v>600</v>
      </c>
      <c r="J38" s="134" t="s">
        <v>337</v>
      </c>
      <c r="K38" s="135" t="s">
        <v>267</v>
      </c>
      <c r="L38" s="136" t="s">
        <v>268</v>
      </c>
      <c r="M38" s="137">
        <f>6915-6046</f>
        <v>869</v>
      </c>
      <c r="N38" s="138">
        <v>35718</v>
      </c>
      <c r="O38" s="188" t="s">
        <v>269</v>
      </c>
      <c r="P38" s="189"/>
      <c r="Q38" s="189"/>
      <c r="R38" s="190"/>
      <c r="S38" s="37"/>
    </row>
    <row r="39" spans="1:19" x14ac:dyDescent="0.3">
      <c r="A39" s="61" t="s">
        <v>266</v>
      </c>
      <c r="B39" s="69" t="s">
        <v>158</v>
      </c>
      <c r="C39" s="69" t="s">
        <v>157</v>
      </c>
      <c r="D39" s="69">
        <v>481.89159979506201</v>
      </c>
      <c r="E39" s="69" t="s">
        <v>109</v>
      </c>
      <c r="F39" s="75">
        <v>41771</v>
      </c>
      <c r="G39" s="69" t="s">
        <v>3</v>
      </c>
      <c r="H39" s="140">
        <v>1200</v>
      </c>
      <c r="I39" s="172">
        <v>600</v>
      </c>
      <c r="J39" s="151" t="s">
        <v>337</v>
      </c>
      <c r="K39" s="143"/>
      <c r="L39" s="150">
        <v>6265</v>
      </c>
      <c r="M39" s="152" t="s">
        <v>107</v>
      </c>
      <c r="N39" s="152" t="s">
        <v>107</v>
      </c>
      <c r="O39" s="211" t="s">
        <v>274</v>
      </c>
      <c r="P39" s="212"/>
      <c r="Q39" s="212"/>
      <c r="R39" s="213"/>
      <c r="S39" s="37"/>
    </row>
    <row r="40" spans="1:19" x14ac:dyDescent="0.3">
      <c r="A40" s="62" t="s">
        <v>253</v>
      </c>
      <c r="B40" s="56" t="s">
        <v>159</v>
      </c>
      <c r="C40" s="71" t="s">
        <v>157</v>
      </c>
      <c r="D40" s="56">
        <v>593.93483120644896</v>
      </c>
      <c r="E40" s="56" t="s">
        <v>109</v>
      </c>
      <c r="F40" s="74" t="s">
        <v>107</v>
      </c>
      <c r="G40" s="56" t="s">
        <v>76</v>
      </c>
      <c r="H40" s="56" t="s">
        <v>107</v>
      </c>
      <c r="I40" s="93">
        <v>600</v>
      </c>
      <c r="J40" s="58" t="s">
        <v>107</v>
      </c>
      <c r="K40" s="56" t="s">
        <v>107</v>
      </c>
      <c r="L40" s="58" t="s">
        <v>107</v>
      </c>
      <c r="M40" s="115" t="s">
        <v>107</v>
      </c>
      <c r="N40" s="119" t="s">
        <v>107</v>
      </c>
      <c r="O40" s="203" t="s">
        <v>8</v>
      </c>
      <c r="P40" s="204"/>
      <c r="Q40" s="204"/>
      <c r="R40" s="205"/>
      <c r="S40" s="37"/>
    </row>
    <row r="41" spans="1:19" x14ac:dyDescent="0.3">
      <c r="A41" s="61" t="s">
        <v>254</v>
      </c>
      <c r="B41" s="69" t="s">
        <v>160</v>
      </c>
      <c r="C41" s="70" t="s">
        <v>157</v>
      </c>
      <c r="D41" s="69">
        <v>518.46383330227195</v>
      </c>
      <c r="E41" s="69" t="s">
        <v>109</v>
      </c>
      <c r="F41" s="75" t="s">
        <v>107</v>
      </c>
      <c r="G41" s="69" t="s">
        <v>76</v>
      </c>
      <c r="H41" s="69" t="s">
        <v>107</v>
      </c>
      <c r="I41" s="94">
        <v>600</v>
      </c>
      <c r="J41" s="57" t="s">
        <v>107</v>
      </c>
      <c r="K41" s="70" t="s">
        <v>107</v>
      </c>
      <c r="L41" s="57" t="s">
        <v>107</v>
      </c>
      <c r="M41" s="114" t="s">
        <v>107</v>
      </c>
      <c r="N41" s="121" t="s">
        <v>107</v>
      </c>
      <c r="O41" s="197" t="s">
        <v>8</v>
      </c>
      <c r="P41" s="198"/>
      <c r="Q41" s="198"/>
      <c r="R41" s="199"/>
      <c r="S41" s="37"/>
    </row>
    <row r="42" spans="1:19" x14ac:dyDescent="0.3">
      <c r="A42" s="62" t="s">
        <v>284</v>
      </c>
      <c r="B42" s="56" t="s">
        <v>161</v>
      </c>
      <c r="C42" s="71" t="s">
        <v>157</v>
      </c>
      <c r="D42" s="56">
        <v>270.84791735950398</v>
      </c>
      <c r="E42" s="56" t="s">
        <v>109</v>
      </c>
      <c r="F42" s="74">
        <v>41772</v>
      </c>
      <c r="G42" s="56" t="s">
        <v>3</v>
      </c>
      <c r="H42" s="132">
        <v>1200</v>
      </c>
      <c r="I42" s="173">
        <v>600</v>
      </c>
      <c r="J42" s="157" t="s">
        <v>337</v>
      </c>
      <c r="K42" s="135"/>
      <c r="L42" s="136" t="s">
        <v>275</v>
      </c>
      <c r="M42" s="137" t="s">
        <v>107</v>
      </c>
      <c r="N42" s="137" t="s">
        <v>107</v>
      </c>
      <c r="O42" s="200" t="s">
        <v>274</v>
      </c>
      <c r="P42" s="201"/>
      <c r="Q42" s="201"/>
      <c r="R42" s="202"/>
      <c r="S42" s="37"/>
    </row>
    <row r="43" spans="1:19" x14ac:dyDescent="0.3">
      <c r="A43" s="61" t="s">
        <v>255</v>
      </c>
      <c r="B43" s="69" t="s">
        <v>162</v>
      </c>
      <c r="C43" s="69" t="s">
        <v>157</v>
      </c>
      <c r="D43" s="69">
        <v>472.32541317708899</v>
      </c>
      <c r="E43" s="69" t="s">
        <v>109</v>
      </c>
      <c r="F43" s="75" t="s">
        <v>107</v>
      </c>
      <c r="G43" s="69" t="s">
        <v>76</v>
      </c>
      <c r="H43" s="69" t="s">
        <v>107</v>
      </c>
      <c r="I43" s="94">
        <v>600</v>
      </c>
      <c r="J43" s="57" t="s">
        <v>107</v>
      </c>
      <c r="K43" s="70" t="s">
        <v>107</v>
      </c>
      <c r="L43" s="57" t="s">
        <v>107</v>
      </c>
      <c r="M43" s="114" t="s">
        <v>107</v>
      </c>
      <c r="N43" s="114" t="s">
        <v>107</v>
      </c>
      <c r="O43" s="197" t="s">
        <v>8</v>
      </c>
      <c r="P43" s="198"/>
      <c r="Q43" s="198"/>
      <c r="R43" s="199"/>
      <c r="S43" s="37"/>
    </row>
    <row r="44" spans="1:19" x14ac:dyDescent="0.3">
      <c r="A44" s="62" t="s">
        <v>285</v>
      </c>
      <c r="B44" s="71" t="s">
        <v>163</v>
      </c>
      <c r="C44" s="56" t="s">
        <v>157</v>
      </c>
      <c r="D44" s="56">
        <v>504.97349866954198</v>
      </c>
      <c r="E44" s="56" t="s">
        <v>109</v>
      </c>
      <c r="F44" s="74">
        <v>41801</v>
      </c>
      <c r="G44" s="56" t="s">
        <v>3</v>
      </c>
      <c r="H44" s="139">
        <v>1200</v>
      </c>
      <c r="I44" s="174">
        <v>600</v>
      </c>
      <c r="J44" s="148" t="s">
        <v>337</v>
      </c>
      <c r="K44" s="162"/>
      <c r="L44" s="163" t="s">
        <v>277</v>
      </c>
      <c r="M44" s="149" t="s">
        <v>107</v>
      </c>
      <c r="N44" s="149" t="s">
        <v>107</v>
      </c>
      <c r="O44" s="250" t="s">
        <v>274</v>
      </c>
      <c r="P44" s="251"/>
      <c r="Q44" s="251"/>
      <c r="R44" s="252"/>
      <c r="S44" s="37"/>
    </row>
    <row r="45" spans="1:19" x14ac:dyDescent="0.3">
      <c r="A45" s="61" t="s">
        <v>286</v>
      </c>
      <c r="B45" s="69" t="s">
        <v>164</v>
      </c>
      <c r="C45" s="69" t="s">
        <v>157</v>
      </c>
      <c r="D45" s="69">
        <v>495.40730200104099</v>
      </c>
      <c r="E45" s="69" t="s">
        <v>109</v>
      </c>
      <c r="F45" s="75">
        <v>41788</v>
      </c>
      <c r="G45" s="69" t="s">
        <v>3</v>
      </c>
      <c r="H45" s="158">
        <v>1200</v>
      </c>
      <c r="I45" s="175">
        <v>600</v>
      </c>
      <c r="J45" s="160" t="s">
        <v>337</v>
      </c>
      <c r="K45" s="154"/>
      <c r="L45" s="155" t="s">
        <v>276</v>
      </c>
      <c r="M45" s="161" t="s">
        <v>107</v>
      </c>
      <c r="N45" s="161" t="s">
        <v>107</v>
      </c>
      <c r="O45" s="247" t="s">
        <v>274</v>
      </c>
      <c r="P45" s="248"/>
      <c r="Q45" s="248"/>
      <c r="R45" s="249"/>
      <c r="S45" s="37"/>
    </row>
    <row r="46" spans="1:19" ht="40.5" x14ac:dyDescent="0.3">
      <c r="A46" s="62" t="s">
        <v>287</v>
      </c>
      <c r="B46" s="56" t="s">
        <v>165</v>
      </c>
      <c r="C46" s="71" t="s">
        <v>166</v>
      </c>
      <c r="D46" s="56">
        <v>830.40491746195903</v>
      </c>
      <c r="E46" s="56" t="s">
        <v>167</v>
      </c>
      <c r="F46" s="74">
        <v>33722</v>
      </c>
      <c r="G46" s="56" t="s">
        <v>106</v>
      </c>
      <c r="H46" s="87">
        <v>359</v>
      </c>
      <c r="I46" s="96" t="s">
        <v>288</v>
      </c>
      <c r="J46" s="100" t="s">
        <v>337</v>
      </c>
      <c r="K46" s="56" t="s">
        <v>352</v>
      </c>
      <c r="L46" s="109">
        <v>4200</v>
      </c>
      <c r="M46" s="115" t="s">
        <v>107</v>
      </c>
      <c r="N46" s="119">
        <v>36984</v>
      </c>
      <c r="O46" s="203" t="s">
        <v>353</v>
      </c>
      <c r="P46" s="204"/>
      <c r="Q46" s="204"/>
      <c r="R46" s="205"/>
      <c r="S46" s="37"/>
    </row>
    <row r="47" spans="1:19" ht="63" customHeight="1" x14ac:dyDescent="0.3">
      <c r="A47" s="63" t="s">
        <v>289</v>
      </c>
      <c r="B47" s="70" t="s">
        <v>168</v>
      </c>
      <c r="C47" s="70" t="s">
        <v>166</v>
      </c>
      <c r="D47" s="70">
        <v>1104.7796974970699</v>
      </c>
      <c r="E47" s="70" t="s">
        <v>109</v>
      </c>
      <c r="F47" s="76">
        <v>39118</v>
      </c>
      <c r="G47" s="85" t="s">
        <v>3</v>
      </c>
      <c r="H47" s="85">
        <v>870</v>
      </c>
      <c r="I47" s="97" t="s">
        <v>288</v>
      </c>
      <c r="J47" s="101" t="s">
        <v>337</v>
      </c>
      <c r="K47" s="106" t="s">
        <v>354</v>
      </c>
      <c r="L47" s="110">
        <v>6530</v>
      </c>
      <c r="M47" s="116">
        <f>6698-6530</f>
        <v>168</v>
      </c>
      <c r="N47" s="116">
        <v>2017</v>
      </c>
      <c r="O47" s="185" t="s">
        <v>355</v>
      </c>
      <c r="P47" s="186"/>
      <c r="Q47" s="186"/>
      <c r="R47" s="187"/>
      <c r="S47" s="37"/>
    </row>
    <row r="48" spans="1:19" ht="69" customHeight="1" x14ac:dyDescent="0.3">
      <c r="A48" s="62" t="s">
        <v>290</v>
      </c>
      <c r="B48" s="56" t="s">
        <v>169</v>
      </c>
      <c r="C48" s="56" t="s">
        <v>166</v>
      </c>
      <c r="D48" s="56">
        <v>929.20281906326898</v>
      </c>
      <c r="E48" s="56" t="s">
        <v>109</v>
      </c>
      <c r="F48" s="78">
        <v>39209</v>
      </c>
      <c r="G48" s="86" t="s">
        <v>3</v>
      </c>
      <c r="H48" s="86" t="s">
        <v>356</v>
      </c>
      <c r="I48" s="98" t="s">
        <v>288</v>
      </c>
      <c r="J48" s="102" t="s">
        <v>337</v>
      </c>
      <c r="K48" s="86" t="s">
        <v>357</v>
      </c>
      <c r="L48" s="102" t="s">
        <v>358</v>
      </c>
      <c r="M48" s="115">
        <f>7187-6584</f>
        <v>603</v>
      </c>
      <c r="N48" s="115">
        <v>2017</v>
      </c>
      <c r="O48" s="188" t="s">
        <v>359</v>
      </c>
      <c r="P48" s="189"/>
      <c r="Q48" s="189"/>
      <c r="R48" s="190"/>
      <c r="S48" s="37"/>
    </row>
    <row r="49" spans="1:19" ht="85.5" customHeight="1" x14ac:dyDescent="0.3">
      <c r="A49" s="63" t="s">
        <v>291</v>
      </c>
      <c r="B49" s="70" t="s">
        <v>170</v>
      </c>
      <c r="C49" s="69" t="s">
        <v>166</v>
      </c>
      <c r="D49" s="70">
        <v>903.32681557439798</v>
      </c>
      <c r="E49" s="70" t="s">
        <v>109</v>
      </c>
      <c r="F49" s="76">
        <v>39141</v>
      </c>
      <c r="G49" s="85" t="s">
        <v>12</v>
      </c>
      <c r="H49" s="88" t="s">
        <v>360</v>
      </c>
      <c r="I49" s="97" t="s">
        <v>288</v>
      </c>
      <c r="J49" s="103" t="s">
        <v>337</v>
      </c>
      <c r="K49" s="88" t="s">
        <v>361</v>
      </c>
      <c r="L49" s="103" t="s">
        <v>362</v>
      </c>
      <c r="M49" s="116">
        <f>6812-6220</f>
        <v>592</v>
      </c>
      <c r="N49" s="116">
        <v>2017</v>
      </c>
      <c r="O49" s="185" t="s">
        <v>363</v>
      </c>
      <c r="P49" s="186"/>
      <c r="Q49" s="186"/>
      <c r="R49" s="187"/>
      <c r="S49" s="37"/>
    </row>
    <row r="50" spans="1:19" ht="64.5" customHeight="1" x14ac:dyDescent="0.3">
      <c r="A50" s="58" t="s">
        <v>292</v>
      </c>
      <c r="B50" s="56" t="s">
        <v>171</v>
      </c>
      <c r="C50" s="71" t="s">
        <v>166</v>
      </c>
      <c r="D50" s="56">
        <v>695.834103603313</v>
      </c>
      <c r="E50" s="56" t="s">
        <v>109</v>
      </c>
      <c r="F50" s="74">
        <v>39099</v>
      </c>
      <c r="G50" s="86" t="s">
        <v>3</v>
      </c>
      <c r="H50" s="56">
        <v>776</v>
      </c>
      <c r="I50" s="93">
        <v>680</v>
      </c>
      <c r="J50" s="58" t="s">
        <v>337</v>
      </c>
      <c r="K50" s="86" t="s">
        <v>364</v>
      </c>
      <c r="L50" s="58">
        <v>6465</v>
      </c>
      <c r="M50" s="115">
        <f>6736-6465</f>
        <v>271</v>
      </c>
      <c r="N50" s="115">
        <v>2017</v>
      </c>
      <c r="O50" s="188" t="s">
        <v>365</v>
      </c>
      <c r="P50" s="189"/>
      <c r="Q50" s="189"/>
      <c r="R50" s="190"/>
      <c r="S50" s="37"/>
    </row>
    <row r="51" spans="1:19" ht="69" customHeight="1" x14ac:dyDescent="0.3">
      <c r="A51" s="63" t="s">
        <v>293</v>
      </c>
      <c r="B51" s="69" t="s">
        <v>172</v>
      </c>
      <c r="C51" s="69" t="s">
        <v>166</v>
      </c>
      <c r="D51" s="69">
        <v>1335.3387253733499</v>
      </c>
      <c r="E51" s="70" t="s">
        <v>109</v>
      </c>
      <c r="F51" s="75">
        <v>39155</v>
      </c>
      <c r="G51" s="85" t="s">
        <v>3</v>
      </c>
      <c r="H51" s="69">
        <v>864</v>
      </c>
      <c r="I51" s="94">
        <v>680</v>
      </c>
      <c r="J51" s="57" t="s">
        <v>337</v>
      </c>
      <c r="K51" s="88" t="s">
        <v>366</v>
      </c>
      <c r="L51" s="57">
        <v>6035</v>
      </c>
      <c r="M51" s="114">
        <f>6676-6035</f>
        <v>641</v>
      </c>
      <c r="N51" s="114">
        <v>2017</v>
      </c>
      <c r="O51" s="185" t="s">
        <v>367</v>
      </c>
      <c r="P51" s="186"/>
      <c r="Q51" s="186"/>
      <c r="R51" s="187"/>
      <c r="S51" s="37"/>
    </row>
    <row r="52" spans="1:19" ht="40.5" x14ac:dyDescent="0.3">
      <c r="A52" s="58" t="s">
        <v>294</v>
      </c>
      <c r="B52" s="71" t="s">
        <v>173</v>
      </c>
      <c r="C52" s="71" t="s">
        <v>116</v>
      </c>
      <c r="D52" s="71">
        <v>881.15625198168505</v>
      </c>
      <c r="E52" s="56" t="s">
        <v>108</v>
      </c>
      <c r="F52" s="78">
        <v>40726</v>
      </c>
      <c r="G52" s="86" t="s">
        <v>3</v>
      </c>
      <c r="H52" s="71">
        <v>415</v>
      </c>
      <c r="I52" s="99">
        <v>680</v>
      </c>
      <c r="J52" s="60" t="s">
        <v>337</v>
      </c>
      <c r="K52" s="86" t="s">
        <v>368</v>
      </c>
      <c r="L52" s="60">
        <v>5950</v>
      </c>
      <c r="M52" s="117">
        <f>6870-5950</f>
        <v>920</v>
      </c>
      <c r="N52" s="117" t="s">
        <v>107</v>
      </c>
      <c r="O52" s="188" t="s">
        <v>339</v>
      </c>
      <c r="P52" s="189"/>
      <c r="Q52" s="189"/>
      <c r="R52" s="190"/>
      <c r="S52" s="37"/>
    </row>
    <row r="53" spans="1:19" ht="40.5" x14ac:dyDescent="0.3">
      <c r="A53" s="63" t="s">
        <v>256</v>
      </c>
      <c r="B53" s="69" t="s">
        <v>174</v>
      </c>
      <c r="C53" s="69" t="s">
        <v>138</v>
      </c>
      <c r="D53" s="69">
        <v>37.071182926984598</v>
      </c>
      <c r="E53" s="70" t="s">
        <v>175</v>
      </c>
      <c r="F53" s="75" t="s">
        <v>107</v>
      </c>
      <c r="G53" s="85" t="s">
        <v>76</v>
      </c>
      <c r="H53" s="69" t="s">
        <v>107</v>
      </c>
      <c r="I53" s="95">
        <v>680</v>
      </c>
      <c r="J53" s="57" t="s">
        <v>107</v>
      </c>
      <c r="K53" s="88" t="s">
        <v>107</v>
      </c>
      <c r="L53" s="57" t="s">
        <v>107</v>
      </c>
      <c r="M53" s="114" t="s">
        <v>107</v>
      </c>
      <c r="N53" s="114" t="s">
        <v>107</v>
      </c>
      <c r="O53" s="197" t="s">
        <v>8</v>
      </c>
      <c r="P53" s="198"/>
      <c r="Q53" s="198"/>
      <c r="R53" s="199"/>
      <c r="S53" s="37"/>
    </row>
    <row r="54" spans="1:19" s="45" customFormat="1" ht="60.75" x14ac:dyDescent="0.3">
      <c r="A54" s="58" t="s">
        <v>257</v>
      </c>
      <c r="B54" s="71" t="s">
        <v>176</v>
      </c>
      <c r="C54" s="71" t="s">
        <v>121</v>
      </c>
      <c r="D54" s="71">
        <v>947.842192179579</v>
      </c>
      <c r="E54" s="56" t="s">
        <v>177</v>
      </c>
      <c r="F54" s="78" t="s">
        <v>107</v>
      </c>
      <c r="G54" s="86" t="s">
        <v>76</v>
      </c>
      <c r="H54" s="71" t="s">
        <v>107</v>
      </c>
      <c r="I54" s="99">
        <v>600</v>
      </c>
      <c r="J54" s="60" t="s">
        <v>107</v>
      </c>
      <c r="K54" s="86" t="s">
        <v>107</v>
      </c>
      <c r="L54" s="60" t="s">
        <v>107</v>
      </c>
      <c r="M54" s="115" t="s">
        <v>107</v>
      </c>
      <c r="N54" s="115" t="s">
        <v>107</v>
      </c>
      <c r="O54" s="188" t="s">
        <v>8</v>
      </c>
      <c r="P54" s="189"/>
      <c r="Q54" s="189"/>
      <c r="R54" s="190"/>
    </row>
    <row r="55" spans="1:19" s="44" customFormat="1" x14ac:dyDescent="0.3">
      <c r="A55" s="59" t="s">
        <v>295</v>
      </c>
      <c r="B55" s="70" t="s">
        <v>178</v>
      </c>
      <c r="C55" s="70" t="s">
        <v>166</v>
      </c>
      <c r="D55" s="70">
        <v>725.25684175395395</v>
      </c>
      <c r="E55" s="70" t="s">
        <v>109</v>
      </c>
      <c r="F55" s="76">
        <v>42737</v>
      </c>
      <c r="G55" s="70" t="s">
        <v>179</v>
      </c>
      <c r="H55" s="70">
        <v>1700</v>
      </c>
      <c r="I55" s="95">
        <v>680</v>
      </c>
      <c r="J55" s="59" t="s">
        <v>337</v>
      </c>
      <c r="K55" s="70"/>
      <c r="L55" s="59">
        <v>0</v>
      </c>
      <c r="M55" s="116"/>
      <c r="N55" s="116" t="s">
        <v>107</v>
      </c>
      <c r="O55" s="185" t="s">
        <v>369</v>
      </c>
      <c r="P55" s="186"/>
      <c r="Q55" s="186"/>
      <c r="R55" s="187"/>
    </row>
    <row r="56" spans="1:19" s="45" customFormat="1" ht="20.25" customHeight="1" x14ac:dyDescent="0.3">
      <c r="A56" s="60" t="s">
        <v>297</v>
      </c>
      <c r="B56" s="71" t="s">
        <v>180</v>
      </c>
      <c r="C56" s="71" t="s">
        <v>166</v>
      </c>
      <c r="D56" s="71">
        <v>948.58844969911297</v>
      </c>
      <c r="E56" s="71" t="s">
        <v>109</v>
      </c>
      <c r="F56" s="78">
        <v>42736</v>
      </c>
      <c r="G56" s="86" t="s">
        <v>179</v>
      </c>
      <c r="H56" s="71">
        <v>1700</v>
      </c>
      <c r="I56" s="99">
        <v>680</v>
      </c>
      <c r="J56" s="58" t="s">
        <v>337</v>
      </c>
      <c r="K56" s="71"/>
      <c r="L56" s="60">
        <v>0</v>
      </c>
      <c r="M56" s="115"/>
      <c r="N56" s="115" t="s">
        <v>107</v>
      </c>
      <c r="O56" s="188" t="s">
        <v>369</v>
      </c>
      <c r="P56" s="189"/>
      <c r="Q56" s="189"/>
      <c r="R56" s="190"/>
    </row>
    <row r="57" spans="1:19" s="44" customFormat="1" ht="20.25" customHeight="1" x14ac:dyDescent="0.3">
      <c r="A57" s="59" t="s">
        <v>298</v>
      </c>
      <c r="B57" s="70" t="s">
        <v>181</v>
      </c>
      <c r="C57" s="70" t="s">
        <v>166</v>
      </c>
      <c r="D57" s="70">
        <v>1173.9970744401101</v>
      </c>
      <c r="E57" s="70" t="s">
        <v>109</v>
      </c>
      <c r="F57" s="76">
        <v>42735</v>
      </c>
      <c r="G57" s="70" t="s">
        <v>179</v>
      </c>
      <c r="H57" s="70">
        <v>1700</v>
      </c>
      <c r="I57" s="95">
        <v>680</v>
      </c>
      <c r="J57" s="59" t="s">
        <v>337</v>
      </c>
      <c r="K57" s="70"/>
      <c r="L57" s="59">
        <v>0</v>
      </c>
      <c r="M57" s="116"/>
      <c r="N57" s="116" t="s">
        <v>107</v>
      </c>
      <c r="O57" s="185" t="s">
        <v>369</v>
      </c>
      <c r="P57" s="186"/>
      <c r="Q57" s="186"/>
      <c r="R57" s="187"/>
    </row>
    <row r="58" spans="1:19" s="44" customFormat="1" x14ac:dyDescent="0.3">
      <c r="A58" s="60" t="s">
        <v>299</v>
      </c>
      <c r="B58" s="71" t="s">
        <v>182</v>
      </c>
      <c r="C58" s="71" t="s">
        <v>166</v>
      </c>
      <c r="D58" s="71">
        <v>1437.1440776740101</v>
      </c>
      <c r="E58" s="71" t="s">
        <v>109</v>
      </c>
      <c r="F58" s="78">
        <v>42734</v>
      </c>
      <c r="G58" s="71" t="s">
        <v>179</v>
      </c>
      <c r="H58" s="71">
        <v>1700</v>
      </c>
      <c r="I58" s="99">
        <v>680</v>
      </c>
      <c r="J58" s="58" t="s">
        <v>337</v>
      </c>
      <c r="K58" s="71"/>
      <c r="L58" s="60">
        <v>0</v>
      </c>
      <c r="M58" s="115"/>
      <c r="N58" s="115" t="s">
        <v>107</v>
      </c>
      <c r="O58" s="188" t="s">
        <v>369</v>
      </c>
      <c r="P58" s="189"/>
      <c r="Q58" s="189"/>
      <c r="R58" s="190"/>
    </row>
    <row r="59" spans="1:19" s="44" customFormat="1" x14ac:dyDescent="0.3">
      <c r="A59" s="59" t="s">
        <v>301</v>
      </c>
      <c r="B59" s="70" t="s">
        <v>183</v>
      </c>
      <c r="C59" s="70" t="s">
        <v>166</v>
      </c>
      <c r="D59" s="70">
        <v>286.52362114838701</v>
      </c>
      <c r="E59" s="70" t="s">
        <v>109</v>
      </c>
      <c r="F59" s="76">
        <v>42739</v>
      </c>
      <c r="G59" s="70" t="s">
        <v>179</v>
      </c>
      <c r="H59" s="70">
        <v>1700</v>
      </c>
      <c r="I59" s="95">
        <v>680</v>
      </c>
      <c r="J59" s="59" t="s">
        <v>337</v>
      </c>
      <c r="K59" s="70"/>
      <c r="L59" s="59">
        <v>0</v>
      </c>
      <c r="M59" s="116"/>
      <c r="N59" s="116" t="s">
        <v>107</v>
      </c>
      <c r="O59" s="185" t="s">
        <v>369</v>
      </c>
      <c r="P59" s="186"/>
      <c r="Q59" s="186"/>
      <c r="R59" s="187"/>
    </row>
    <row r="60" spans="1:19" x14ac:dyDescent="0.3">
      <c r="A60" s="60" t="s">
        <v>302</v>
      </c>
      <c r="B60" s="56" t="s">
        <v>184</v>
      </c>
      <c r="C60" s="71" t="s">
        <v>166</v>
      </c>
      <c r="D60" s="56">
        <v>504.013163547158</v>
      </c>
      <c r="E60" s="71" t="s">
        <v>109</v>
      </c>
      <c r="F60" s="74">
        <v>42738</v>
      </c>
      <c r="G60" s="56" t="s">
        <v>179</v>
      </c>
      <c r="H60" s="56">
        <v>1700</v>
      </c>
      <c r="I60" s="99">
        <v>680</v>
      </c>
      <c r="J60" s="58" t="s">
        <v>337</v>
      </c>
      <c r="K60" s="71"/>
      <c r="L60" s="58">
        <v>0</v>
      </c>
      <c r="M60" s="115"/>
      <c r="N60" s="115" t="s">
        <v>107</v>
      </c>
      <c r="O60" s="188" t="s">
        <v>369</v>
      </c>
      <c r="P60" s="189"/>
      <c r="Q60" s="189"/>
      <c r="R60" s="190"/>
      <c r="S60" s="37"/>
    </row>
    <row r="61" spans="1:19" s="44" customFormat="1" x14ac:dyDescent="0.3">
      <c r="A61" s="59" t="s">
        <v>303</v>
      </c>
      <c r="B61" s="70" t="s">
        <v>185</v>
      </c>
      <c r="C61" s="70" t="s">
        <v>166</v>
      </c>
      <c r="D61" s="70">
        <v>951.68918828541905</v>
      </c>
      <c r="E61" s="70" t="s">
        <v>109</v>
      </c>
      <c r="F61" s="76">
        <v>42743</v>
      </c>
      <c r="G61" s="70" t="s">
        <v>179</v>
      </c>
      <c r="H61" s="70">
        <v>1700</v>
      </c>
      <c r="I61" s="95">
        <v>680</v>
      </c>
      <c r="J61" s="59" t="s">
        <v>337</v>
      </c>
      <c r="K61" s="70"/>
      <c r="L61" s="59">
        <v>0</v>
      </c>
      <c r="M61" s="114"/>
      <c r="N61" s="114" t="s">
        <v>107</v>
      </c>
      <c r="O61" s="185" t="s">
        <v>369</v>
      </c>
      <c r="P61" s="186"/>
      <c r="Q61" s="186"/>
      <c r="R61" s="187"/>
    </row>
    <row r="62" spans="1:19" s="45" customFormat="1" x14ac:dyDescent="0.3">
      <c r="A62" s="60" t="s">
        <v>304</v>
      </c>
      <c r="B62" s="71" t="s">
        <v>186</v>
      </c>
      <c r="C62" s="71" t="s">
        <v>166</v>
      </c>
      <c r="D62" s="60">
        <v>1077.5654694659199</v>
      </c>
      <c r="E62" s="71" t="s">
        <v>109</v>
      </c>
      <c r="F62" s="78">
        <v>42744</v>
      </c>
      <c r="G62" s="71" t="s">
        <v>179</v>
      </c>
      <c r="H62" s="71">
        <v>1700</v>
      </c>
      <c r="I62" s="99">
        <v>680</v>
      </c>
      <c r="J62" s="58" t="s">
        <v>337</v>
      </c>
      <c r="K62" s="71"/>
      <c r="L62" s="60">
        <v>0</v>
      </c>
      <c r="M62" s="115"/>
      <c r="N62" s="115" t="s">
        <v>107</v>
      </c>
      <c r="O62" s="188" t="s">
        <v>369</v>
      </c>
      <c r="P62" s="189"/>
      <c r="Q62" s="189"/>
      <c r="R62" s="190"/>
    </row>
    <row r="63" spans="1:19" s="44" customFormat="1" x14ac:dyDescent="0.3">
      <c r="A63" s="59" t="s">
        <v>431</v>
      </c>
      <c r="B63" s="70" t="s">
        <v>187</v>
      </c>
      <c r="C63" s="70" t="s">
        <v>166</v>
      </c>
      <c r="D63" s="70">
        <v>1393.53206957204</v>
      </c>
      <c r="E63" s="70" t="s">
        <v>109</v>
      </c>
      <c r="F63" s="76">
        <v>42745</v>
      </c>
      <c r="G63" s="70" t="s">
        <v>179</v>
      </c>
      <c r="H63" s="70">
        <v>1700</v>
      </c>
      <c r="I63" s="95">
        <v>680</v>
      </c>
      <c r="J63" s="59" t="s">
        <v>337</v>
      </c>
      <c r="K63" s="70"/>
      <c r="L63" s="59">
        <v>0</v>
      </c>
      <c r="M63" s="114"/>
      <c r="N63" s="114" t="s">
        <v>107</v>
      </c>
      <c r="O63" s="185" t="s">
        <v>369</v>
      </c>
      <c r="P63" s="186"/>
      <c r="Q63" s="186"/>
      <c r="R63" s="187"/>
    </row>
    <row r="64" spans="1:19" s="45" customFormat="1" x14ac:dyDescent="0.3">
      <c r="A64" s="60" t="s">
        <v>432</v>
      </c>
      <c r="B64" s="71" t="s">
        <v>188</v>
      </c>
      <c r="C64" s="71" t="s">
        <v>166</v>
      </c>
      <c r="D64" s="71">
        <v>376.41719575650399</v>
      </c>
      <c r="E64" s="71" t="s">
        <v>109</v>
      </c>
      <c r="F64" s="78">
        <v>42741</v>
      </c>
      <c r="G64" s="71" t="s">
        <v>179</v>
      </c>
      <c r="H64" s="71">
        <v>1700</v>
      </c>
      <c r="I64" s="99">
        <v>680</v>
      </c>
      <c r="J64" s="58" t="s">
        <v>337</v>
      </c>
      <c r="K64" s="71"/>
      <c r="L64" s="60">
        <v>0</v>
      </c>
      <c r="M64" s="115"/>
      <c r="N64" s="115" t="s">
        <v>107</v>
      </c>
      <c r="O64" s="188" t="s">
        <v>369</v>
      </c>
      <c r="P64" s="189"/>
      <c r="Q64" s="189"/>
      <c r="R64" s="190"/>
    </row>
    <row r="65" spans="1:19" s="44" customFormat="1" x14ac:dyDescent="0.3">
      <c r="A65" s="59" t="s">
        <v>433</v>
      </c>
      <c r="B65" s="70" t="s">
        <v>189</v>
      </c>
      <c r="C65" s="70" t="s">
        <v>166</v>
      </c>
      <c r="D65" s="70">
        <v>524.27501427014704</v>
      </c>
      <c r="E65" s="70" t="s">
        <v>109</v>
      </c>
      <c r="F65" s="76">
        <v>42742</v>
      </c>
      <c r="G65" s="70" t="s">
        <v>179</v>
      </c>
      <c r="H65" s="70">
        <v>1700</v>
      </c>
      <c r="I65" s="95">
        <v>680</v>
      </c>
      <c r="J65" s="59" t="s">
        <v>337</v>
      </c>
      <c r="K65" s="70"/>
      <c r="L65" s="59">
        <v>0</v>
      </c>
      <c r="M65" s="114"/>
      <c r="N65" s="114" t="s">
        <v>107</v>
      </c>
      <c r="O65" s="185" t="s">
        <v>369</v>
      </c>
      <c r="P65" s="186"/>
      <c r="Q65" s="186"/>
      <c r="R65" s="187"/>
    </row>
    <row r="66" spans="1:19" x14ac:dyDescent="0.3">
      <c r="A66" s="60" t="s">
        <v>434</v>
      </c>
      <c r="B66" s="56" t="s">
        <v>190</v>
      </c>
      <c r="C66" s="71" t="s">
        <v>166</v>
      </c>
      <c r="D66" s="56">
        <v>188.01973339759101</v>
      </c>
      <c r="E66" s="71" t="s">
        <v>109</v>
      </c>
      <c r="F66" s="74">
        <v>42740</v>
      </c>
      <c r="G66" s="56" t="s">
        <v>179</v>
      </c>
      <c r="H66" s="56">
        <v>1700</v>
      </c>
      <c r="I66" s="99">
        <v>680</v>
      </c>
      <c r="J66" s="58" t="s">
        <v>337</v>
      </c>
      <c r="K66" s="71"/>
      <c r="L66" s="58">
        <v>0</v>
      </c>
      <c r="M66" s="115"/>
      <c r="N66" s="115" t="s">
        <v>107</v>
      </c>
      <c r="O66" s="188" t="s">
        <v>369</v>
      </c>
      <c r="P66" s="189"/>
      <c r="Q66" s="189"/>
      <c r="R66" s="190"/>
      <c r="S66" s="37"/>
    </row>
    <row r="67" spans="1:19" s="44" customFormat="1" ht="40.5" x14ac:dyDescent="0.3">
      <c r="A67" s="59" t="s">
        <v>296</v>
      </c>
      <c r="B67" s="70" t="s">
        <v>191</v>
      </c>
      <c r="C67" s="70" t="s">
        <v>192</v>
      </c>
      <c r="D67" s="70">
        <v>124.13703729003601</v>
      </c>
      <c r="E67" s="70" t="s">
        <v>108</v>
      </c>
      <c r="F67" s="76">
        <v>31223</v>
      </c>
      <c r="G67" s="70" t="s">
        <v>3</v>
      </c>
      <c r="H67" s="70">
        <v>311</v>
      </c>
      <c r="I67" s="95">
        <v>680</v>
      </c>
      <c r="J67" s="59" t="s">
        <v>337</v>
      </c>
      <c r="K67" s="70" t="s">
        <v>370</v>
      </c>
      <c r="L67" s="59">
        <v>6264</v>
      </c>
      <c r="M67" s="59">
        <f>6720-6264</f>
        <v>456</v>
      </c>
      <c r="N67" s="59" t="s">
        <v>107</v>
      </c>
      <c r="O67" s="185" t="s">
        <v>371</v>
      </c>
      <c r="P67" s="186"/>
      <c r="Q67" s="186"/>
      <c r="R67" s="187"/>
    </row>
    <row r="68" spans="1:19" s="45" customFormat="1" ht="50.25" customHeight="1" x14ac:dyDescent="0.3">
      <c r="A68" s="60" t="s">
        <v>296</v>
      </c>
      <c r="B68" s="56" t="s">
        <v>191</v>
      </c>
      <c r="C68" s="71" t="s">
        <v>138</v>
      </c>
      <c r="D68" s="71">
        <v>97.987254849969901</v>
      </c>
      <c r="E68" s="71" t="s">
        <v>108</v>
      </c>
      <c r="F68" s="78">
        <v>31223</v>
      </c>
      <c r="G68" s="71" t="s">
        <v>3</v>
      </c>
      <c r="H68" s="71">
        <v>311</v>
      </c>
      <c r="I68" s="99">
        <v>680</v>
      </c>
      <c r="J68" s="60" t="s">
        <v>337</v>
      </c>
      <c r="K68" s="71" t="s">
        <v>370</v>
      </c>
      <c r="L68" s="60">
        <v>6264</v>
      </c>
      <c r="M68" s="60">
        <f>6720-6264</f>
        <v>456</v>
      </c>
      <c r="N68" s="60" t="s">
        <v>107</v>
      </c>
      <c r="O68" s="188" t="s">
        <v>371</v>
      </c>
      <c r="P68" s="189"/>
      <c r="Q68" s="189"/>
      <c r="R68" s="190"/>
    </row>
    <row r="69" spans="1:19" ht="60.75" x14ac:dyDescent="0.3">
      <c r="A69" s="57" t="s">
        <v>258</v>
      </c>
      <c r="B69" s="69" t="s">
        <v>193</v>
      </c>
      <c r="C69" s="69" t="s">
        <v>194</v>
      </c>
      <c r="D69" s="69">
        <v>61.080900938778399</v>
      </c>
      <c r="E69" s="69" t="s">
        <v>195</v>
      </c>
      <c r="F69" s="79" t="s">
        <v>107</v>
      </c>
      <c r="G69" s="69" t="s">
        <v>76</v>
      </c>
      <c r="H69" s="69" t="s">
        <v>107</v>
      </c>
      <c r="I69" s="95">
        <v>680</v>
      </c>
      <c r="J69" s="57" t="s">
        <v>107</v>
      </c>
      <c r="K69" s="107" t="s">
        <v>107</v>
      </c>
      <c r="L69" s="111" t="s">
        <v>107</v>
      </c>
      <c r="M69" s="114" t="s">
        <v>107</v>
      </c>
      <c r="N69" s="111" t="s">
        <v>107</v>
      </c>
      <c r="O69" s="197" t="s">
        <v>8</v>
      </c>
      <c r="P69" s="198"/>
      <c r="Q69" s="198"/>
      <c r="R69" s="199"/>
      <c r="S69" s="37"/>
    </row>
    <row r="70" spans="1:19" ht="68.25" customHeight="1" x14ac:dyDescent="0.3">
      <c r="A70" s="60" t="s">
        <v>300</v>
      </c>
      <c r="B70" s="71" t="s">
        <v>196</v>
      </c>
      <c r="C70" s="71" t="s">
        <v>166</v>
      </c>
      <c r="D70" s="71">
        <v>722.14113760614396</v>
      </c>
      <c r="E70" s="71" t="s">
        <v>109</v>
      </c>
      <c r="F70" s="80">
        <v>39108</v>
      </c>
      <c r="G70" s="71" t="s">
        <v>3</v>
      </c>
      <c r="H70" s="71">
        <v>778</v>
      </c>
      <c r="I70" s="99">
        <v>680</v>
      </c>
      <c r="J70" s="60" t="s">
        <v>337</v>
      </c>
      <c r="K70" s="86" t="s">
        <v>372</v>
      </c>
      <c r="L70" s="102" t="s">
        <v>373</v>
      </c>
      <c r="M70" s="117">
        <f>6896-6642</f>
        <v>254</v>
      </c>
      <c r="N70" s="102" t="s">
        <v>374</v>
      </c>
      <c r="O70" s="188" t="s">
        <v>375</v>
      </c>
      <c r="P70" s="189"/>
      <c r="Q70" s="189"/>
      <c r="R70" s="190"/>
      <c r="S70" s="37"/>
    </row>
    <row r="71" spans="1:19" s="44" customFormat="1" ht="40.5" x14ac:dyDescent="0.3">
      <c r="A71" s="57" t="s">
        <v>305</v>
      </c>
      <c r="B71" s="70" t="s">
        <v>197</v>
      </c>
      <c r="C71" s="70" t="s">
        <v>113</v>
      </c>
      <c r="D71" s="70">
        <v>1296.43378592166</v>
      </c>
      <c r="E71" s="70" t="s">
        <v>108</v>
      </c>
      <c r="F71" s="79">
        <v>35943</v>
      </c>
      <c r="G71" s="70" t="s">
        <v>3</v>
      </c>
      <c r="H71" s="70">
        <v>395</v>
      </c>
      <c r="I71" s="95">
        <v>680</v>
      </c>
      <c r="J71" s="59" t="s">
        <v>337</v>
      </c>
      <c r="K71" s="107" t="s">
        <v>376</v>
      </c>
      <c r="L71" s="103" t="s">
        <v>377</v>
      </c>
      <c r="M71" s="116">
        <f>6960-6650</f>
        <v>310</v>
      </c>
      <c r="N71" s="116" t="s">
        <v>107</v>
      </c>
      <c r="O71" s="185" t="s">
        <v>339</v>
      </c>
      <c r="P71" s="186"/>
      <c r="Q71" s="186"/>
      <c r="R71" s="187"/>
    </row>
    <row r="72" spans="1:19" ht="60.75" x14ac:dyDescent="0.3">
      <c r="A72" s="60" t="s">
        <v>306</v>
      </c>
      <c r="B72" s="71" t="s">
        <v>198</v>
      </c>
      <c r="C72" s="56" t="s">
        <v>138</v>
      </c>
      <c r="D72" s="56">
        <v>66.648845317645595</v>
      </c>
      <c r="E72" s="71" t="s">
        <v>199</v>
      </c>
      <c r="F72" s="122" t="s">
        <v>107</v>
      </c>
      <c r="G72" s="71" t="s">
        <v>106</v>
      </c>
      <c r="H72" s="71">
        <v>211</v>
      </c>
      <c r="I72" s="99">
        <v>680</v>
      </c>
      <c r="J72" s="60" t="s">
        <v>337</v>
      </c>
      <c r="K72" s="86" t="s">
        <v>378</v>
      </c>
      <c r="L72" s="58" t="s">
        <v>107</v>
      </c>
      <c r="M72" s="115" t="s">
        <v>107</v>
      </c>
      <c r="N72" s="122" t="s">
        <v>107</v>
      </c>
      <c r="O72" s="188" t="s">
        <v>379</v>
      </c>
      <c r="P72" s="189"/>
      <c r="Q72" s="189"/>
      <c r="R72" s="190"/>
      <c r="S72" s="37"/>
    </row>
    <row r="73" spans="1:19" s="44" customFormat="1" ht="40.5" x14ac:dyDescent="0.3">
      <c r="A73" s="57" t="s">
        <v>307</v>
      </c>
      <c r="B73" s="70" t="s">
        <v>200</v>
      </c>
      <c r="C73" s="70" t="s">
        <v>138</v>
      </c>
      <c r="D73" s="70">
        <v>1037.2889095047999</v>
      </c>
      <c r="E73" s="70" t="s">
        <v>108</v>
      </c>
      <c r="F73" s="79">
        <v>34617</v>
      </c>
      <c r="G73" s="70" t="s">
        <v>3</v>
      </c>
      <c r="H73" s="70">
        <v>360</v>
      </c>
      <c r="I73" s="95">
        <v>680</v>
      </c>
      <c r="J73" s="59" t="s">
        <v>337</v>
      </c>
      <c r="K73" s="107" t="s">
        <v>380</v>
      </c>
      <c r="L73" s="59">
        <v>6350</v>
      </c>
      <c r="M73" s="116">
        <f>6780-6350</f>
        <v>430</v>
      </c>
      <c r="N73" s="120" t="s">
        <v>107</v>
      </c>
      <c r="O73" s="185" t="s">
        <v>339</v>
      </c>
      <c r="P73" s="186"/>
      <c r="Q73" s="186"/>
      <c r="R73" s="187"/>
    </row>
    <row r="74" spans="1:19" s="45" customFormat="1" ht="40.5" x14ac:dyDescent="0.3">
      <c r="A74" s="60" t="s">
        <v>308</v>
      </c>
      <c r="B74" s="71" t="s">
        <v>201</v>
      </c>
      <c r="C74" s="71" t="s">
        <v>202</v>
      </c>
      <c r="D74" s="71">
        <v>879.23500418424806</v>
      </c>
      <c r="E74" s="71" t="s">
        <v>108</v>
      </c>
      <c r="F74" s="80">
        <v>34613</v>
      </c>
      <c r="G74" s="71" t="s">
        <v>3</v>
      </c>
      <c r="H74" s="71">
        <v>359</v>
      </c>
      <c r="I74" s="99">
        <v>680</v>
      </c>
      <c r="J74" s="60" t="s">
        <v>337</v>
      </c>
      <c r="K74" s="86" t="s">
        <v>380</v>
      </c>
      <c r="L74" s="60">
        <v>6301</v>
      </c>
      <c r="M74" s="60">
        <v>479</v>
      </c>
      <c r="N74" s="60" t="s">
        <v>107</v>
      </c>
      <c r="O74" s="203" t="s">
        <v>339</v>
      </c>
      <c r="P74" s="204"/>
      <c r="Q74" s="204"/>
      <c r="R74" s="205"/>
    </row>
    <row r="75" spans="1:19" ht="40.5" x14ac:dyDescent="0.3">
      <c r="A75" s="57" t="s">
        <v>309</v>
      </c>
      <c r="B75" s="69" t="s">
        <v>203</v>
      </c>
      <c r="C75" s="70" t="s">
        <v>139</v>
      </c>
      <c r="D75" s="69">
        <v>1486.3567168904599</v>
      </c>
      <c r="E75" s="70" t="s">
        <v>108</v>
      </c>
      <c r="F75" s="79">
        <v>39235</v>
      </c>
      <c r="G75" s="69" t="s">
        <v>3</v>
      </c>
      <c r="H75" s="70">
        <v>856</v>
      </c>
      <c r="I75" s="95">
        <v>680</v>
      </c>
      <c r="J75" s="59" t="s">
        <v>337</v>
      </c>
      <c r="K75" s="88" t="s">
        <v>381</v>
      </c>
      <c r="L75" s="59">
        <v>2586</v>
      </c>
      <c r="M75" s="59">
        <f>6747-3586</f>
        <v>3161</v>
      </c>
      <c r="N75" s="59" t="s">
        <v>107</v>
      </c>
      <c r="O75" s="185" t="s">
        <v>351</v>
      </c>
      <c r="P75" s="186"/>
      <c r="Q75" s="186"/>
      <c r="R75" s="187"/>
      <c r="S75" s="37"/>
    </row>
    <row r="76" spans="1:19" ht="60.75" x14ac:dyDescent="0.3">
      <c r="A76" s="60" t="s">
        <v>259</v>
      </c>
      <c r="B76" s="56" t="s">
        <v>204</v>
      </c>
      <c r="C76" s="71" t="s">
        <v>136</v>
      </c>
      <c r="D76" s="56">
        <v>24.887146026702101</v>
      </c>
      <c r="E76" s="71" t="s">
        <v>205</v>
      </c>
      <c r="F76" s="122" t="s">
        <v>107</v>
      </c>
      <c r="G76" s="56" t="s">
        <v>76</v>
      </c>
      <c r="H76" s="56" t="s">
        <v>107</v>
      </c>
      <c r="I76" s="99">
        <v>680</v>
      </c>
      <c r="J76" s="58" t="s">
        <v>107</v>
      </c>
      <c r="K76" s="86" t="s">
        <v>107</v>
      </c>
      <c r="L76" s="58" t="s">
        <v>107</v>
      </c>
      <c r="M76" s="58" t="s">
        <v>107</v>
      </c>
      <c r="N76" s="58" t="s">
        <v>107</v>
      </c>
      <c r="O76" s="188" t="s">
        <v>8</v>
      </c>
      <c r="P76" s="189"/>
      <c r="Q76" s="189"/>
      <c r="R76" s="190"/>
      <c r="S76" s="42"/>
    </row>
    <row r="77" spans="1:19" ht="66" customHeight="1" x14ac:dyDescent="0.3">
      <c r="A77" s="59" t="s">
        <v>310</v>
      </c>
      <c r="B77" s="70" t="s">
        <v>206</v>
      </c>
      <c r="C77" s="70" t="s">
        <v>136</v>
      </c>
      <c r="D77" s="70">
        <v>0</v>
      </c>
      <c r="E77" s="70" t="s">
        <v>109</v>
      </c>
      <c r="F77" s="81">
        <v>39423</v>
      </c>
      <c r="G77" s="70" t="s">
        <v>3</v>
      </c>
      <c r="H77" s="70">
        <v>849</v>
      </c>
      <c r="I77" s="95">
        <v>680</v>
      </c>
      <c r="J77" s="59" t="s">
        <v>337</v>
      </c>
      <c r="K77" s="70" t="s">
        <v>382</v>
      </c>
      <c r="L77" s="59">
        <v>6000</v>
      </c>
      <c r="M77" s="59">
        <f>7109-6000</f>
        <v>1109</v>
      </c>
      <c r="N77" s="59">
        <v>2017</v>
      </c>
      <c r="O77" s="185" t="s">
        <v>375</v>
      </c>
      <c r="P77" s="186"/>
      <c r="Q77" s="186"/>
      <c r="R77" s="187"/>
      <c r="S77" s="37"/>
    </row>
    <row r="78" spans="1:19" ht="40.5" x14ac:dyDescent="0.3">
      <c r="A78" s="60" t="s">
        <v>310</v>
      </c>
      <c r="B78" s="56" t="s">
        <v>206</v>
      </c>
      <c r="C78" s="71" t="s">
        <v>194</v>
      </c>
      <c r="D78" s="56">
        <v>0</v>
      </c>
      <c r="E78" s="71" t="s">
        <v>109</v>
      </c>
      <c r="F78" s="80">
        <v>39423</v>
      </c>
      <c r="G78" s="56" t="s">
        <v>3</v>
      </c>
      <c r="H78" s="71">
        <v>849</v>
      </c>
      <c r="I78" s="99">
        <v>680</v>
      </c>
      <c r="J78" s="60" t="s">
        <v>337</v>
      </c>
      <c r="K78" s="71" t="s">
        <v>382</v>
      </c>
      <c r="L78" s="60">
        <v>6000</v>
      </c>
      <c r="M78" s="60">
        <f>7109-6000</f>
        <v>1109</v>
      </c>
      <c r="N78" s="60">
        <v>2017</v>
      </c>
      <c r="O78" s="188" t="s">
        <v>375</v>
      </c>
      <c r="P78" s="189"/>
      <c r="Q78" s="189"/>
      <c r="R78" s="190"/>
      <c r="S78" s="37"/>
    </row>
    <row r="79" spans="1:19" x14ac:dyDescent="0.3">
      <c r="A79" s="59" t="s">
        <v>310</v>
      </c>
      <c r="B79" s="70" t="s">
        <v>206</v>
      </c>
      <c r="C79" s="69" t="s">
        <v>207</v>
      </c>
      <c r="D79" s="69">
        <v>0</v>
      </c>
      <c r="E79" s="70" t="s">
        <v>109</v>
      </c>
      <c r="F79" s="75">
        <v>39423</v>
      </c>
      <c r="G79" s="69" t="s">
        <v>3</v>
      </c>
      <c r="H79" s="69"/>
      <c r="I79" s="95">
        <v>680</v>
      </c>
      <c r="J79" s="57"/>
      <c r="K79" s="70"/>
      <c r="L79" s="57"/>
      <c r="M79" s="57"/>
      <c r="N79" s="57"/>
      <c r="O79" s="185"/>
      <c r="P79" s="186"/>
      <c r="Q79" s="186"/>
      <c r="R79" s="187"/>
      <c r="S79" s="37"/>
    </row>
    <row r="80" spans="1:19" ht="40.5" x14ac:dyDescent="0.3">
      <c r="A80" s="60" t="s">
        <v>310</v>
      </c>
      <c r="B80" s="71" t="s">
        <v>206</v>
      </c>
      <c r="C80" s="64" t="s">
        <v>208</v>
      </c>
      <c r="D80" s="64">
        <v>0</v>
      </c>
      <c r="E80" s="71" t="s">
        <v>109</v>
      </c>
      <c r="F80" s="77">
        <v>39423</v>
      </c>
      <c r="G80" s="64" t="s">
        <v>3</v>
      </c>
      <c r="H80" s="71">
        <v>849</v>
      </c>
      <c r="I80" s="99">
        <v>680</v>
      </c>
      <c r="J80" s="60" t="s">
        <v>337</v>
      </c>
      <c r="K80" s="71" t="s">
        <v>382</v>
      </c>
      <c r="L80" s="60">
        <v>6000</v>
      </c>
      <c r="M80" s="60">
        <f>7109-6000</f>
        <v>1109</v>
      </c>
      <c r="N80" s="60">
        <v>2017</v>
      </c>
      <c r="O80" s="188" t="s">
        <v>375</v>
      </c>
      <c r="P80" s="189"/>
      <c r="Q80" s="189"/>
      <c r="R80" s="190"/>
      <c r="S80" s="37"/>
    </row>
    <row r="81" spans="1:19" ht="40.5" x14ac:dyDescent="0.3">
      <c r="A81" s="59" t="s">
        <v>310</v>
      </c>
      <c r="B81" s="70" t="s">
        <v>206</v>
      </c>
      <c r="C81" s="65" t="s">
        <v>209</v>
      </c>
      <c r="D81" s="65">
        <v>0</v>
      </c>
      <c r="E81" s="70" t="s">
        <v>109</v>
      </c>
      <c r="F81" s="82">
        <v>39423</v>
      </c>
      <c r="G81" s="65" t="s">
        <v>3</v>
      </c>
      <c r="H81" s="70">
        <v>849</v>
      </c>
      <c r="I81" s="95">
        <v>680</v>
      </c>
      <c r="J81" s="59" t="s">
        <v>337</v>
      </c>
      <c r="K81" s="70" t="s">
        <v>382</v>
      </c>
      <c r="L81" s="59">
        <v>6000</v>
      </c>
      <c r="M81" s="59">
        <f>7109-6000</f>
        <v>1109</v>
      </c>
      <c r="N81" s="59">
        <v>2017</v>
      </c>
      <c r="O81" s="185" t="s">
        <v>375</v>
      </c>
      <c r="P81" s="186"/>
      <c r="Q81" s="186"/>
      <c r="R81" s="187"/>
      <c r="S81" s="37"/>
    </row>
    <row r="82" spans="1:19" ht="40.5" x14ac:dyDescent="0.3">
      <c r="A82" s="60" t="s">
        <v>310</v>
      </c>
      <c r="B82" s="71" t="s">
        <v>206</v>
      </c>
      <c r="C82" s="64" t="s">
        <v>139</v>
      </c>
      <c r="D82" s="64">
        <v>0</v>
      </c>
      <c r="E82" s="71" t="s">
        <v>109</v>
      </c>
      <c r="F82" s="77">
        <v>39423</v>
      </c>
      <c r="G82" s="64" t="s">
        <v>3</v>
      </c>
      <c r="H82" s="71">
        <v>849</v>
      </c>
      <c r="I82" s="99">
        <v>680</v>
      </c>
      <c r="J82" s="60" t="s">
        <v>337</v>
      </c>
      <c r="K82" s="71" t="s">
        <v>382</v>
      </c>
      <c r="L82" s="60">
        <v>6000</v>
      </c>
      <c r="M82" s="60">
        <f>7109-6000</f>
        <v>1109</v>
      </c>
      <c r="N82" s="60">
        <v>2017</v>
      </c>
      <c r="O82" s="188" t="s">
        <v>375</v>
      </c>
      <c r="P82" s="189"/>
      <c r="Q82" s="189"/>
      <c r="R82" s="190"/>
      <c r="S82" s="37"/>
    </row>
    <row r="83" spans="1:19" ht="40.5" x14ac:dyDescent="0.3">
      <c r="A83" s="59" t="s">
        <v>310</v>
      </c>
      <c r="B83" s="70" t="s">
        <v>206</v>
      </c>
      <c r="C83" s="65" t="s">
        <v>138</v>
      </c>
      <c r="D83" s="65">
        <v>0</v>
      </c>
      <c r="E83" s="70" t="s">
        <v>109</v>
      </c>
      <c r="F83" s="82">
        <v>39423</v>
      </c>
      <c r="G83" s="65" t="s">
        <v>3</v>
      </c>
      <c r="H83" s="70">
        <v>849</v>
      </c>
      <c r="I83" s="95">
        <v>680</v>
      </c>
      <c r="J83" s="59" t="s">
        <v>337</v>
      </c>
      <c r="K83" s="70" t="s">
        <v>382</v>
      </c>
      <c r="L83" s="59">
        <v>6000</v>
      </c>
      <c r="M83" s="59">
        <f>7109-6000</f>
        <v>1109</v>
      </c>
      <c r="N83" s="59">
        <v>2017</v>
      </c>
      <c r="O83" s="185" t="s">
        <v>375</v>
      </c>
      <c r="P83" s="186"/>
      <c r="Q83" s="186"/>
      <c r="R83" s="187"/>
      <c r="S83" s="37"/>
    </row>
    <row r="84" spans="1:19" ht="40.5" x14ac:dyDescent="0.3">
      <c r="A84" s="64" t="s">
        <v>311</v>
      </c>
      <c r="B84" s="64" t="s">
        <v>210</v>
      </c>
      <c r="C84" s="64" t="s">
        <v>113</v>
      </c>
      <c r="D84" s="64">
        <v>60.790031172910197</v>
      </c>
      <c r="E84" s="73" t="s">
        <v>109</v>
      </c>
      <c r="F84" s="77">
        <v>39417</v>
      </c>
      <c r="G84" s="64" t="s">
        <v>3</v>
      </c>
      <c r="H84" s="73">
        <v>841</v>
      </c>
      <c r="I84" s="99">
        <v>680</v>
      </c>
      <c r="J84" s="64" t="s">
        <v>337</v>
      </c>
      <c r="K84" s="73" t="s">
        <v>383</v>
      </c>
      <c r="L84" s="64">
        <v>1884</v>
      </c>
      <c r="M84" s="64">
        <f>6880-1884</f>
        <v>4996</v>
      </c>
      <c r="N84" s="64" t="s">
        <v>107</v>
      </c>
      <c r="O84" s="188" t="s">
        <v>351</v>
      </c>
      <c r="P84" s="189"/>
      <c r="Q84" s="189"/>
      <c r="R84" s="190"/>
      <c r="S84" s="37"/>
    </row>
    <row r="85" spans="1:19" ht="40.5" x14ac:dyDescent="0.3">
      <c r="A85" s="65" t="s">
        <v>311</v>
      </c>
      <c r="B85" s="65" t="s">
        <v>210</v>
      </c>
      <c r="C85" s="65" t="s">
        <v>202</v>
      </c>
      <c r="D85" s="65">
        <v>0</v>
      </c>
      <c r="E85" s="89" t="s">
        <v>109</v>
      </c>
      <c r="F85" s="82">
        <v>39417</v>
      </c>
      <c r="G85" s="65" t="s">
        <v>3</v>
      </c>
      <c r="H85" s="176">
        <v>841</v>
      </c>
      <c r="I85" s="95">
        <v>680</v>
      </c>
      <c r="J85" s="128" t="s">
        <v>337</v>
      </c>
      <c r="K85" s="176" t="s">
        <v>383</v>
      </c>
      <c r="L85" s="128">
        <v>1884</v>
      </c>
      <c r="M85" s="128">
        <f>6880-1884</f>
        <v>4996</v>
      </c>
      <c r="N85" s="128" t="s">
        <v>107</v>
      </c>
      <c r="O85" s="185" t="s">
        <v>351</v>
      </c>
      <c r="P85" s="186"/>
      <c r="Q85" s="186"/>
      <c r="R85" s="187"/>
      <c r="S85" s="37"/>
    </row>
    <row r="86" spans="1:19" ht="40.5" x14ac:dyDescent="0.3">
      <c r="A86" s="64" t="s">
        <v>311</v>
      </c>
      <c r="B86" s="64" t="s">
        <v>210</v>
      </c>
      <c r="C86" s="64" t="s">
        <v>136</v>
      </c>
      <c r="D86" s="64">
        <v>0</v>
      </c>
      <c r="E86" s="73" t="s">
        <v>109</v>
      </c>
      <c r="F86" s="77">
        <v>39417</v>
      </c>
      <c r="G86" s="64" t="s">
        <v>3</v>
      </c>
      <c r="H86" s="73">
        <v>841</v>
      </c>
      <c r="I86" s="99">
        <v>680</v>
      </c>
      <c r="J86" s="64" t="s">
        <v>337</v>
      </c>
      <c r="K86" s="73" t="s">
        <v>383</v>
      </c>
      <c r="L86" s="64">
        <v>1884</v>
      </c>
      <c r="M86" s="64">
        <f>6880-1884</f>
        <v>4996</v>
      </c>
      <c r="N86" s="64" t="s">
        <v>107</v>
      </c>
      <c r="O86" s="188" t="s">
        <v>351</v>
      </c>
      <c r="P86" s="189"/>
      <c r="Q86" s="189"/>
      <c r="R86" s="190"/>
      <c r="S86" s="37"/>
    </row>
    <row r="87" spans="1:19" ht="40.5" x14ac:dyDescent="0.3">
      <c r="A87" s="65" t="s">
        <v>312</v>
      </c>
      <c r="B87" s="65" t="s">
        <v>211</v>
      </c>
      <c r="C87" s="65" t="s">
        <v>113</v>
      </c>
      <c r="D87" s="65">
        <v>0</v>
      </c>
      <c r="E87" s="89" t="s">
        <v>109</v>
      </c>
      <c r="F87" s="82">
        <v>39409</v>
      </c>
      <c r="G87" s="65" t="s">
        <v>3</v>
      </c>
      <c r="H87" s="89">
        <v>832</v>
      </c>
      <c r="I87" s="95">
        <v>680</v>
      </c>
      <c r="J87" s="65" t="s">
        <v>337</v>
      </c>
      <c r="K87" s="176" t="s">
        <v>384</v>
      </c>
      <c r="L87" s="65">
        <v>2226</v>
      </c>
      <c r="M87" s="65">
        <f>6891-2226</f>
        <v>4665</v>
      </c>
      <c r="N87" s="65" t="s">
        <v>107</v>
      </c>
      <c r="O87" s="185" t="s">
        <v>351</v>
      </c>
      <c r="P87" s="186"/>
      <c r="Q87" s="186"/>
      <c r="R87" s="187"/>
      <c r="S87" s="37"/>
    </row>
    <row r="88" spans="1:19" ht="40.5" x14ac:dyDescent="0.3">
      <c r="A88" s="64" t="s">
        <v>313</v>
      </c>
      <c r="B88" s="64" t="s">
        <v>212</v>
      </c>
      <c r="C88" s="64" t="s">
        <v>113</v>
      </c>
      <c r="D88" s="64">
        <v>18.092966359358599</v>
      </c>
      <c r="E88" s="73" t="s">
        <v>109</v>
      </c>
      <c r="F88" s="77">
        <v>39399</v>
      </c>
      <c r="G88" s="64" t="s">
        <v>3</v>
      </c>
      <c r="H88" s="73">
        <v>803</v>
      </c>
      <c r="I88" s="99">
        <v>680</v>
      </c>
      <c r="J88" s="64" t="s">
        <v>337</v>
      </c>
      <c r="K88" s="73" t="s">
        <v>385</v>
      </c>
      <c r="L88" s="64">
        <v>2860</v>
      </c>
      <c r="M88" s="64">
        <f>7283-2860</f>
        <v>4423</v>
      </c>
      <c r="N88" s="64" t="s">
        <v>107</v>
      </c>
      <c r="O88" s="188" t="s">
        <v>351</v>
      </c>
      <c r="P88" s="189"/>
      <c r="Q88" s="189"/>
      <c r="R88" s="190"/>
      <c r="S88" s="37"/>
    </row>
    <row r="89" spans="1:19" ht="40.5" x14ac:dyDescent="0.3">
      <c r="A89" s="128" t="s">
        <v>314</v>
      </c>
      <c r="B89" s="128" t="s">
        <v>213</v>
      </c>
      <c r="C89" s="128" t="s">
        <v>144</v>
      </c>
      <c r="D89" s="128">
        <v>0</v>
      </c>
      <c r="E89" s="176" t="s">
        <v>109</v>
      </c>
      <c r="F89" s="178">
        <v>40129</v>
      </c>
      <c r="G89" s="128" t="s">
        <v>3</v>
      </c>
      <c r="H89" s="176">
        <v>638</v>
      </c>
      <c r="I89" s="95">
        <v>680</v>
      </c>
      <c r="J89" s="128" t="s">
        <v>337</v>
      </c>
      <c r="K89" s="176" t="s">
        <v>405</v>
      </c>
      <c r="L89" s="128">
        <v>3347</v>
      </c>
      <c r="M89" s="128">
        <v>3741</v>
      </c>
      <c r="N89" s="178" t="s">
        <v>107</v>
      </c>
      <c r="O89" s="185" t="s">
        <v>424</v>
      </c>
      <c r="P89" s="186"/>
      <c r="Q89" s="186"/>
      <c r="R89" s="187"/>
      <c r="S89" s="37"/>
    </row>
    <row r="90" spans="1:19" ht="40.5" x14ac:dyDescent="0.3">
      <c r="A90" s="64" t="s">
        <v>314</v>
      </c>
      <c r="B90" s="64" t="s">
        <v>213</v>
      </c>
      <c r="C90" s="64" t="s">
        <v>116</v>
      </c>
      <c r="D90" s="64">
        <v>0</v>
      </c>
      <c r="E90" s="73" t="s">
        <v>109</v>
      </c>
      <c r="F90" s="77">
        <v>40129</v>
      </c>
      <c r="G90" s="64" t="s">
        <v>3</v>
      </c>
      <c r="H90" s="73">
        <v>638</v>
      </c>
      <c r="I90" s="99">
        <v>680</v>
      </c>
      <c r="J90" s="64" t="s">
        <v>337</v>
      </c>
      <c r="K90" s="73" t="s">
        <v>405</v>
      </c>
      <c r="L90" s="64">
        <v>3347</v>
      </c>
      <c r="M90" s="64">
        <v>3741</v>
      </c>
      <c r="N90" s="77" t="s">
        <v>107</v>
      </c>
      <c r="O90" s="188" t="s">
        <v>424</v>
      </c>
      <c r="P90" s="189"/>
      <c r="Q90" s="189"/>
      <c r="R90" s="190"/>
      <c r="S90" s="37"/>
    </row>
    <row r="91" spans="1:19" ht="40.5" x14ac:dyDescent="0.3">
      <c r="A91" s="128" t="s">
        <v>315</v>
      </c>
      <c r="B91" s="128" t="s">
        <v>214</v>
      </c>
      <c r="C91" s="128" t="s">
        <v>116</v>
      </c>
      <c r="D91" s="128">
        <v>1022.75178613113</v>
      </c>
      <c r="E91" s="176" t="s">
        <v>109</v>
      </c>
      <c r="F91" s="178">
        <v>40126</v>
      </c>
      <c r="G91" s="128" t="s">
        <v>3</v>
      </c>
      <c r="H91" s="176">
        <v>640</v>
      </c>
      <c r="I91" s="95">
        <v>680</v>
      </c>
      <c r="J91" s="128" t="s">
        <v>337</v>
      </c>
      <c r="K91" s="176" t="s">
        <v>406</v>
      </c>
      <c r="L91" s="128">
        <v>3720</v>
      </c>
      <c r="M91" s="128">
        <v>3258</v>
      </c>
      <c r="N91" s="178" t="s">
        <v>107</v>
      </c>
      <c r="O91" s="185" t="s">
        <v>424</v>
      </c>
      <c r="P91" s="186"/>
      <c r="Q91" s="186"/>
      <c r="R91" s="187"/>
      <c r="S91" s="37"/>
    </row>
    <row r="92" spans="1:19" x14ac:dyDescent="0.3">
      <c r="A92" s="64" t="s">
        <v>316</v>
      </c>
      <c r="B92" s="64" t="s">
        <v>215</v>
      </c>
      <c r="C92" s="64" t="s">
        <v>116</v>
      </c>
      <c r="D92" s="64">
        <v>1022.92921205812</v>
      </c>
      <c r="E92" s="73" t="s">
        <v>109</v>
      </c>
      <c r="F92" s="77">
        <v>40120</v>
      </c>
      <c r="G92" s="64" t="s">
        <v>3</v>
      </c>
      <c r="H92" s="73">
        <v>596</v>
      </c>
      <c r="I92" s="99">
        <v>680</v>
      </c>
      <c r="J92" s="64" t="s">
        <v>337</v>
      </c>
      <c r="K92" s="73" t="s">
        <v>407</v>
      </c>
      <c r="L92" s="64">
        <v>2650</v>
      </c>
      <c r="M92" s="64">
        <v>4506</v>
      </c>
      <c r="N92" s="77">
        <v>42747</v>
      </c>
      <c r="O92" s="188" t="s">
        <v>425</v>
      </c>
      <c r="P92" s="189"/>
      <c r="Q92" s="189"/>
      <c r="R92" s="190"/>
      <c r="S92" s="37"/>
    </row>
    <row r="93" spans="1:19" x14ac:dyDescent="0.3">
      <c r="A93" s="128" t="s">
        <v>317</v>
      </c>
      <c r="B93" s="128" t="s">
        <v>216</v>
      </c>
      <c r="C93" s="128" t="s">
        <v>116</v>
      </c>
      <c r="D93" s="128">
        <v>1000.9875627472099</v>
      </c>
      <c r="E93" s="176" t="s">
        <v>109</v>
      </c>
      <c r="F93" s="178">
        <v>40133</v>
      </c>
      <c r="G93" s="128" t="s">
        <v>3</v>
      </c>
      <c r="H93" s="176">
        <v>638</v>
      </c>
      <c r="I93" s="95">
        <v>680</v>
      </c>
      <c r="J93" s="128" t="s">
        <v>337</v>
      </c>
      <c r="K93" s="176" t="s">
        <v>408</v>
      </c>
      <c r="L93" s="128">
        <v>3020</v>
      </c>
      <c r="M93" s="128">
        <v>4322</v>
      </c>
      <c r="N93" s="178">
        <v>42749</v>
      </c>
      <c r="O93" s="185" t="s">
        <v>425</v>
      </c>
      <c r="P93" s="186"/>
      <c r="Q93" s="186"/>
      <c r="R93" s="187"/>
      <c r="S93" s="37"/>
    </row>
    <row r="94" spans="1:19" x14ac:dyDescent="0.3">
      <c r="A94" s="64" t="s">
        <v>318</v>
      </c>
      <c r="B94" s="64" t="s">
        <v>217</v>
      </c>
      <c r="C94" s="64" t="s">
        <v>144</v>
      </c>
      <c r="D94" s="64">
        <v>404.79221188759601</v>
      </c>
      <c r="E94" s="73" t="s">
        <v>109</v>
      </c>
      <c r="F94" s="77">
        <v>40281</v>
      </c>
      <c r="G94" s="64" t="s">
        <v>3</v>
      </c>
      <c r="H94" s="73">
        <v>717</v>
      </c>
      <c r="I94" s="99">
        <v>600</v>
      </c>
      <c r="J94" s="64" t="s">
        <v>337</v>
      </c>
      <c r="K94" s="73" t="s">
        <v>409</v>
      </c>
      <c r="L94" s="64">
        <v>2040</v>
      </c>
      <c r="M94" s="64">
        <v>5691</v>
      </c>
      <c r="N94" s="77">
        <v>42739</v>
      </c>
      <c r="O94" s="188" t="s">
        <v>425</v>
      </c>
      <c r="P94" s="189"/>
      <c r="Q94" s="189"/>
      <c r="R94" s="190"/>
      <c r="S94" s="37"/>
    </row>
    <row r="95" spans="1:19" x14ac:dyDescent="0.3">
      <c r="A95" s="128" t="s">
        <v>319</v>
      </c>
      <c r="B95" s="128" t="s">
        <v>218</v>
      </c>
      <c r="C95" s="128" t="s">
        <v>157</v>
      </c>
      <c r="D95" s="128">
        <v>449.91949126474702</v>
      </c>
      <c r="E95" s="176" t="s">
        <v>109</v>
      </c>
      <c r="F95" s="178">
        <v>40298</v>
      </c>
      <c r="G95" s="128" t="s">
        <v>3</v>
      </c>
      <c r="H95" s="176">
        <v>719</v>
      </c>
      <c r="I95" s="95">
        <v>600</v>
      </c>
      <c r="J95" s="128" t="s">
        <v>337</v>
      </c>
      <c r="K95" s="176" t="s">
        <v>410</v>
      </c>
      <c r="L95" s="128">
        <v>2000</v>
      </c>
      <c r="M95" s="128">
        <v>5532</v>
      </c>
      <c r="N95" s="178">
        <v>42730</v>
      </c>
      <c r="O95" s="185" t="s">
        <v>425</v>
      </c>
      <c r="P95" s="186"/>
      <c r="Q95" s="186"/>
      <c r="R95" s="187"/>
      <c r="S95" s="37"/>
    </row>
    <row r="96" spans="1:19" x14ac:dyDescent="0.3">
      <c r="A96" s="64" t="s">
        <v>320</v>
      </c>
      <c r="B96" s="64" t="s">
        <v>219</v>
      </c>
      <c r="C96" s="64" t="s">
        <v>144</v>
      </c>
      <c r="D96" s="64">
        <v>358.36011317113997</v>
      </c>
      <c r="E96" s="73" t="s">
        <v>109</v>
      </c>
      <c r="F96" s="77">
        <v>40274</v>
      </c>
      <c r="G96" s="64" t="s">
        <v>3</v>
      </c>
      <c r="H96" s="73">
        <v>550</v>
      </c>
      <c r="I96" s="99">
        <v>600</v>
      </c>
      <c r="J96" s="64" t="s">
        <v>337</v>
      </c>
      <c r="K96" s="73" t="s">
        <v>411</v>
      </c>
      <c r="L96" s="64">
        <v>2670</v>
      </c>
      <c r="M96" s="64">
        <v>4782</v>
      </c>
      <c r="N96" s="77">
        <v>42742</v>
      </c>
      <c r="O96" s="188" t="s">
        <v>425</v>
      </c>
      <c r="P96" s="189"/>
      <c r="Q96" s="189"/>
      <c r="R96" s="190"/>
      <c r="S96" s="37"/>
    </row>
    <row r="97" spans="1:19" ht="40.5" x14ac:dyDescent="0.3">
      <c r="A97" s="128" t="s">
        <v>321</v>
      </c>
      <c r="B97" s="128" t="s">
        <v>220</v>
      </c>
      <c r="C97" s="128" t="s">
        <v>157</v>
      </c>
      <c r="D97" s="128">
        <v>319.94253868950898</v>
      </c>
      <c r="E97" s="176" t="s">
        <v>109</v>
      </c>
      <c r="F97" s="178">
        <v>40305</v>
      </c>
      <c r="G97" s="128" t="s">
        <v>3</v>
      </c>
      <c r="H97" s="176">
        <v>680</v>
      </c>
      <c r="I97" s="95">
        <v>600</v>
      </c>
      <c r="J97" s="128" t="s">
        <v>337</v>
      </c>
      <c r="K97" s="176" t="s">
        <v>412</v>
      </c>
      <c r="L97" s="128">
        <v>2000</v>
      </c>
      <c r="M97" s="128">
        <v>4976</v>
      </c>
      <c r="N97" s="178">
        <v>42725</v>
      </c>
      <c r="O97" s="185" t="s">
        <v>425</v>
      </c>
      <c r="P97" s="186"/>
      <c r="Q97" s="186"/>
      <c r="R97" s="187"/>
      <c r="S97" s="37"/>
    </row>
    <row r="98" spans="1:19" ht="40.5" x14ac:dyDescent="0.3">
      <c r="A98" s="64" t="s">
        <v>322</v>
      </c>
      <c r="B98" s="64" t="s">
        <v>221</v>
      </c>
      <c r="C98" s="64" t="s">
        <v>157</v>
      </c>
      <c r="D98" s="64">
        <v>459.789993607567</v>
      </c>
      <c r="E98" s="73" t="s">
        <v>109</v>
      </c>
      <c r="F98" s="77">
        <v>40292</v>
      </c>
      <c r="G98" s="64" t="s">
        <v>3</v>
      </c>
      <c r="H98" s="73">
        <v>746</v>
      </c>
      <c r="I98" s="99">
        <v>600</v>
      </c>
      <c r="J98" s="64" t="s">
        <v>337</v>
      </c>
      <c r="K98" s="73" t="s">
        <v>413</v>
      </c>
      <c r="L98" s="64">
        <v>2750</v>
      </c>
      <c r="M98" s="64">
        <f>7418-2750</f>
        <v>4668</v>
      </c>
      <c r="N98" s="77">
        <v>42734</v>
      </c>
      <c r="O98" s="188" t="s">
        <v>425</v>
      </c>
      <c r="P98" s="189"/>
      <c r="Q98" s="189"/>
      <c r="R98" s="190"/>
      <c r="S98" s="37"/>
    </row>
    <row r="99" spans="1:19" ht="40.5" x14ac:dyDescent="0.3">
      <c r="A99" s="128" t="s">
        <v>323</v>
      </c>
      <c r="B99" s="128" t="s">
        <v>222</v>
      </c>
      <c r="C99" s="128" t="s">
        <v>121</v>
      </c>
      <c r="D99" s="128">
        <v>0</v>
      </c>
      <c r="E99" s="176" t="s">
        <v>109</v>
      </c>
      <c r="F99" s="178">
        <v>40317</v>
      </c>
      <c r="G99" s="128" t="s">
        <v>3</v>
      </c>
      <c r="H99" s="176">
        <v>718</v>
      </c>
      <c r="I99" s="95">
        <v>600</v>
      </c>
      <c r="J99" s="128" t="s">
        <v>337</v>
      </c>
      <c r="K99" s="176" t="s">
        <v>414</v>
      </c>
      <c r="L99" s="128">
        <v>2370</v>
      </c>
      <c r="M99" s="128">
        <v>4762</v>
      </c>
      <c r="N99" s="178">
        <v>42718</v>
      </c>
      <c r="O99" s="185" t="s">
        <v>425</v>
      </c>
      <c r="P99" s="186"/>
      <c r="Q99" s="186"/>
      <c r="R99" s="187"/>
      <c r="S99" s="37"/>
    </row>
    <row r="100" spans="1:19" ht="40.5" x14ac:dyDescent="0.3">
      <c r="A100" s="64" t="s">
        <v>323</v>
      </c>
      <c r="B100" s="64" t="s">
        <v>222</v>
      </c>
      <c r="C100" s="64" t="s">
        <v>157</v>
      </c>
      <c r="D100" s="64">
        <v>0</v>
      </c>
      <c r="E100" s="73" t="s">
        <v>109</v>
      </c>
      <c r="F100" s="77">
        <v>40317</v>
      </c>
      <c r="G100" s="64" t="s">
        <v>3</v>
      </c>
      <c r="H100" s="73">
        <v>718</v>
      </c>
      <c r="I100" s="99">
        <v>600</v>
      </c>
      <c r="J100" s="64" t="s">
        <v>337</v>
      </c>
      <c r="K100" s="73" t="s">
        <v>414</v>
      </c>
      <c r="L100" s="64">
        <v>2370</v>
      </c>
      <c r="M100" s="64">
        <v>4762</v>
      </c>
      <c r="N100" s="77">
        <v>42718</v>
      </c>
      <c r="O100" s="188" t="s">
        <v>425</v>
      </c>
      <c r="P100" s="189"/>
      <c r="Q100" s="189"/>
      <c r="R100" s="190"/>
      <c r="S100" s="37"/>
    </row>
    <row r="101" spans="1:19" x14ac:dyDescent="0.3">
      <c r="A101" s="128" t="s">
        <v>260</v>
      </c>
      <c r="B101" s="128" t="s">
        <v>223</v>
      </c>
      <c r="C101" s="128" t="s">
        <v>157</v>
      </c>
      <c r="D101" s="128">
        <v>571.14752841008203</v>
      </c>
      <c r="E101" s="176" t="s">
        <v>109</v>
      </c>
      <c r="F101" s="178" t="s">
        <v>107</v>
      </c>
      <c r="G101" s="128" t="s">
        <v>76</v>
      </c>
      <c r="H101" s="176" t="s">
        <v>107</v>
      </c>
      <c r="I101" s="95">
        <v>600</v>
      </c>
      <c r="J101" s="128" t="s">
        <v>107</v>
      </c>
      <c r="K101" s="176" t="s">
        <v>107</v>
      </c>
      <c r="L101" s="128" t="s">
        <v>107</v>
      </c>
      <c r="M101" s="128" t="s">
        <v>107</v>
      </c>
      <c r="N101" s="178" t="s">
        <v>107</v>
      </c>
      <c r="O101" s="185" t="s">
        <v>8</v>
      </c>
      <c r="P101" s="186"/>
      <c r="Q101" s="186"/>
      <c r="R101" s="187"/>
      <c r="S101" s="37"/>
    </row>
    <row r="102" spans="1:19" x14ac:dyDescent="0.3">
      <c r="A102" s="64" t="s">
        <v>324</v>
      </c>
      <c r="B102" s="64" t="s">
        <v>224</v>
      </c>
      <c r="C102" s="64" t="s">
        <v>139</v>
      </c>
      <c r="D102" s="64">
        <v>242.58266553847901</v>
      </c>
      <c r="E102" s="73" t="s">
        <v>109</v>
      </c>
      <c r="F102" s="77">
        <v>41885</v>
      </c>
      <c r="G102" s="64" t="s">
        <v>179</v>
      </c>
      <c r="H102" s="73">
        <v>1206</v>
      </c>
      <c r="I102" s="99">
        <v>600</v>
      </c>
      <c r="J102" s="64" t="s">
        <v>337</v>
      </c>
      <c r="K102" s="73" t="s">
        <v>415</v>
      </c>
      <c r="L102" s="64">
        <v>260</v>
      </c>
      <c r="M102" s="64">
        <f>6966-260</f>
        <v>6706</v>
      </c>
      <c r="N102" s="77" t="s">
        <v>107</v>
      </c>
      <c r="O102" s="188" t="s">
        <v>351</v>
      </c>
      <c r="P102" s="189"/>
      <c r="Q102" s="189"/>
      <c r="R102" s="190"/>
      <c r="S102" s="37"/>
    </row>
    <row r="103" spans="1:19" x14ac:dyDescent="0.3">
      <c r="A103" s="128" t="s">
        <v>325</v>
      </c>
      <c r="B103" s="128" t="s">
        <v>225</v>
      </c>
      <c r="C103" s="128" t="s">
        <v>207</v>
      </c>
      <c r="D103" s="128">
        <v>242.175911390518</v>
      </c>
      <c r="E103" s="176" t="s">
        <v>109</v>
      </c>
      <c r="F103" s="178">
        <v>41885</v>
      </c>
      <c r="G103" s="128" t="s">
        <v>179</v>
      </c>
      <c r="H103" s="176">
        <v>1205</v>
      </c>
      <c r="I103" s="95">
        <v>600</v>
      </c>
      <c r="J103" s="128" t="s">
        <v>337</v>
      </c>
      <c r="K103" s="176" t="s">
        <v>416</v>
      </c>
      <c r="L103" s="128">
        <v>500</v>
      </c>
      <c r="M103" s="128">
        <f>6939-500</f>
        <v>6439</v>
      </c>
      <c r="N103" s="178" t="s">
        <v>107</v>
      </c>
      <c r="O103" s="185" t="s">
        <v>351</v>
      </c>
      <c r="P103" s="186"/>
      <c r="Q103" s="186"/>
      <c r="R103" s="187"/>
    </row>
    <row r="104" spans="1:19" x14ac:dyDescent="0.3">
      <c r="A104" s="64" t="s">
        <v>326</v>
      </c>
      <c r="B104" s="64" t="s">
        <v>226</v>
      </c>
      <c r="C104" s="64" t="s">
        <v>194</v>
      </c>
      <c r="D104" s="64">
        <v>244.277307294564</v>
      </c>
      <c r="E104" s="73" t="s">
        <v>109</v>
      </c>
      <c r="F104" s="77">
        <v>41885</v>
      </c>
      <c r="G104" s="64" t="s">
        <v>179</v>
      </c>
      <c r="H104" s="73">
        <v>1206</v>
      </c>
      <c r="I104" s="99">
        <v>600</v>
      </c>
      <c r="J104" s="64" t="s">
        <v>337</v>
      </c>
      <c r="K104" s="73" t="s">
        <v>417</v>
      </c>
      <c r="L104" s="64">
        <v>490</v>
      </c>
      <c r="M104" s="64">
        <f>6980-490</f>
        <v>6490</v>
      </c>
      <c r="N104" s="77" t="s">
        <v>107</v>
      </c>
      <c r="O104" s="188" t="s">
        <v>351</v>
      </c>
      <c r="P104" s="189"/>
      <c r="Q104" s="189"/>
      <c r="R104" s="190"/>
    </row>
    <row r="105" spans="1:19" x14ac:dyDescent="0.3">
      <c r="A105" s="128" t="s">
        <v>327</v>
      </c>
      <c r="B105" s="128" t="s">
        <v>227</v>
      </c>
      <c r="C105" s="128" t="s">
        <v>144</v>
      </c>
      <c r="D105" s="128">
        <v>127.227296697798</v>
      </c>
      <c r="E105" s="176" t="s">
        <v>109</v>
      </c>
      <c r="F105" s="178">
        <v>41956</v>
      </c>
      <c r="G105" s="128" t="s">
        <v>228</v>
      </c>
      <c r="H105" s="176">
        <v>1230</v>
      </c>
      <c r="I105" s="95">
        <v>600</v>
      </c>
      <c r="J105" s="128" t="s">
        <v>337</v>
      </c>
      <c r="K105" s="176" t="s">
        <v>418</v>
      </c>
      <c r="L105" s="128">
        <v>220</v>
      </c>
      <c r="M105" s="128">
        <f>6957-220</f>
        <v>6737</v>
      </c>
      <c r="N105" s="178" t="s">
        <v>107</v>
      </c>
      <c r="O105" s="185" t="s">
        <v>351</v>
      </c>
      <c r="P105" s="186"/>
      <c r="Q105" s="186"/>
      <c r="R105" s="187"/>
    </row>
    <row r="106" spans="1:19" x14ac:dyDescent="0.3">
      <c r="A106" s="64" t="s">
        <v>328</v>
      </c>
      <c r="B106" s="64" t="s">
        <v>229</v>
      </c>
      <c r="C106" s="64" t="s">
        <v>138</v>
      </c>
      <c r="D106" s="64">
        <v>254.75328505092199</v>
      </c>
      <c r="E106" s="73" t="s">
        <v>109</v>
      </c>
      <c r="F106" s="77">
        <v>41885</v>
      </c>
      <c r="G106" s="64" t="s">
        <v>179</v>
      </c>
      <c r="H106" s="73">
        <v>1205</v>
      </c>
      <c r="I106" s="99">
        <v>600</v>
      </c>
      <c r="J106" s="64" t="s">
        <v>337</v>
      </c>
      <c r="K106" s="64" t="s">
        <v>419</v>
      </c>
      <c r="L106" s="64">
        <v>140</v>
      </c>
      <c r="M106" s="64">
        <f>6959-140</f>
        <v>6819</v>
      </c>
      <c r="N106" s="77" t="s">
        <v>107</v>
      </c>
      <c r="O106" s="188" t="s">
        <v>351</v>
      </c>
      <c r="P106" s="189"/>
      <c r="Q106" s="189"/>
      <c r="R106" s="190"/>
    </row>
    <row r="107" spans="1:19" x14ac:dyDescent="0.3">
      <c r="A107" s="128" t="s">
        <v>329</v>
      </c>
      <c r="B107" s="128" t="s">
        <v>230</v>
      </c>
      <c r="C107" s="128" t="s">
        <v>202</v>
      </c>
      <c r="D107" s="128">
        <v>262.19357029912902</v>
      </c>
      <c r="E107" s="176" t="s">
        <v>109</v>
      </c>
      <c r="F107" s="178">
        <v>41885</v>
      </c>
      <c r="G107" s="128" t="s">
        <v>228</v>
      </c>
      <c r="H107" s="176">
        <v>1244</v>
      </c>
      <c r="I107" s="95">
        <v>600</v>
      </c>
      <c r="J107" s="128" t="s">
        <v>337</v>
      </c>
      <c r="K107" s="128" t="s">
        <v>420</v>
      </c>
      <c r="L107" s="128">
        <v>0</v>
      </c>
      <c r="M107" s="128">
        <f>7040-0</f>
        <v>7040</v>
      </c>
      <c r="N107" s="178" t="s">
        <v>107</v>
      </c>
      <c r="O107" s="185" t="s">
        <v>351</v>
      </c>
      <c r="P107" s="186"/>
      <c r="Q107" s="186"/>
      <c r="R107" s="187"/>
    </row>
    <row r="108" spans="1:19" x14ac:dyDescent="0.3">
      <c r="A108" s="64" t="s">
        <v>330</v>
      </c>
      <c r="B108" s="64" t="s">
        <v>231</v>
      </c>
      <c r="C108" s="64" t="s">
        <v>136</v>
      </c>
      <c r="D108" s="64">
        <v>249.48277811512801</v>
      </c>
      <c r="E108" s="73" t="s">
        <v>109</v>
      </c>
      <c r="F108" s="77">
        <v>41885</v>
      </c>
      <c r="G108" s="64" t="s">
        <v>228</v>
      </c>
      <c r="H108" s="73">
        <v>1206</v>
      </c>
      <c r="I108" s="99">
        <v>600</v>
      </c>
      <c r="J108" s="64" t="s">
        <v>337</v>
      </c>
      <c r="K108" s="64" t="s">
        <v>421</v>
      </c>
      <c r="L108" s="64">
        <v>350</v>
      </c>
      <c r="M108" s="64">
        <f>7123-350</f>
        <v>6773</v>
      </c>
      <c r="N108" s="77" t="s">
        <v>107</v>
      </c>
      <c r="O108" s="188" t="s">
        <v>351</v>
      </c>
      <c r="P108" s="189"/>
      <c r="Q108" s="189"/>
      <c r="R108" s="190"/>
    </row>
    <row r="109" spans="1:19" x14ac:dyDescent="0.3">
      <c r="A109" s="128" t="s">
        <v>331</v>
      </c>
      <c r="B109" s="128" t="s">
        <v>232</v>
      </c>
      <c r="C109" s="128" t="s">
        <v>209</v>
      </c>
      <c r="D109" s="128">
        <v>241.103544888329</v>
      </c>
      <c r="E109" s="176" t="s">
        <v>109</v>
      </c>
      <c r="F109" s="178">
        <v>41885</v>
      </c>
      <c r="G109" s="128" t="s">
        <v>179</v>
      </c>
      <c r="H109" s="176">
        <v>1206</v>
      </c>
      <c r="I109" s="95">
        <v>600</v>
      </c>
      <c r="J109" s="128" t="s">
        <v>337</v>
      </c>
      <c r="K109" s="128" t="s">
        <v>422</v>
      </c>
      <c r="L109" s="128">
        <v>0</v>
      </c>
      <c r="M109" s="128">
        <f>6983-0</f>
        <v>6983</v>
      </c>
      <c r="N109" s="178" t="s">
        <v>107</v>
      </c>
      <c r="O109" s="185" t="s">
        <v>351</v>
      </c>
      <c r="P109" s="186"/>
      <c r="Q109" s="186"/>
      <c r="R109" s="187"/>
    </row>
    <row r="110" spans="1:19" ht="40.5" x14ac:dyDescent="0.3">
      <c r="A110" s="64" t="s">
        <v>332</v>
      </c>
      <c r="B110" s="64" t="s">
        <v>233</v>
      </c>
      <c r="C110" s="64" t="s">
        <v>116</v>
      </c>
      <c r="D110" s="64">
        <v>1020.8429015655699</v>
      </c>
      <c r="E110" s="73" t="s">
        <v>108</v>
      </c>
      <c r="F110" s="77">
        <v>38297</v>
      </c>
      <c r="G110" s="64" t="s">
        <v>12</v>
      </c>
      <c r="H110" s="73">
        <v>500</v>
      </c>
      <c r="I110" s="99">
        <v>600</v>
      </c>
      <c r="J110" s="64" t="s">
        <v>337</v>
      </c>
      <c r="K110" s="73" t="s">
        <v>423</v>
      </c>
      <c r="L110" s="64">
        <v>6218</v>
      </c>
      <c r="M110" s="64">
        <v>617</v>
      </c>
      <c r="N110" s="77"/>
      <c r="O110" s="188" t="s">
        <v>339</v>
      </c>
      <c r="P110" s="189"/>
      <c r="Q110" s="189"/>
      <c r="R110" s="190"/>
    </row>
    <row r="111" spans="1:19" ht="40.5" x14ac:dyDescent="0.3">
      <c r="A111" s="65" t="s">
        <v>261</v>
      </c>
      <c r="B111" s="65" t="s">
        <v>234</v>
      </c>
      <c r="C111" s="65" t="s">
        <v>192</v>
      </c>
      <c r="D111" s="65">
        <v>71.188334000054695</v>
      </c>
      <c r="E111" s="89" t="s">
        <v>235</v>
      </c>
      <c r="F111" s="82">
        <v>37189</v>
      </c>
      <c r="G111" s="65" t="s">
        <v>76</v>
      </c>
      <c r="H111" s="89" t="s">
        <v>107</v>
      </c>
      <c r="I111" s="95">
        <v>680</v>
      </c>
      <c r="J111" s="65" t="s">
        <v>107</v>
      </c>
      <c r="K111" s="128" t="s">
        <v>107</v>
      </c>
      <c r="L111" s="65" t="s">
        <v>107</v>
      </c>
      <c r="M111" s="65" t="s">
        <v>107</v>
      </c>
      <c r="N111" s="65" t="s">
        <v>107</v>
      </c>
      <c r="O111" s="197" t="s">
        <v>8</v>
      </c>
      <c r="P111" s="198"/>
      <c r="Q111" s="198"/>
      <c r="R111" s="199"/>
    </row>
    <row r="112" spans="1:19" ht="40.5" x14ac:dyDescent="0.3">
      <c r="A112" s="64" t="s">
        <v>333</v>
      </c>
      <c r="B112" s="64" t="s">
        <v>236</v>
      </c>
      <c r="C112" s="64" t="s">
        <v>208</v>
      </c>
      <c r="D112" s="64">
        <v>81.916874668379407</v>
      </c>
      <c r="E112" s="73" t="s">
        <v>108</v>
      </c>
      <c r="F112" s="77">
        <v>40522</v>
      </c>
      <c r="G112" s="64" t="s">
        <v>12</v>
      </c>
      <c r="H112" s="73">
        <v>818</v>
      </c>
      <c r="I112" s="126">
        <v>680</v>
      </c>
      <c r="J112" s="64" t="s">
        <v>337</v>
      </c>
      <c r="K112" s="73" t="s">
        <v>386</v>
      </c>
      <c r="L112" s="64">
        <v>0</v>
      </c>
      <c r="M112" s="64">
        <v>6788</v>
      </c>
      <c r="N112" s="77" t="s">
        <v>107</v>
      </c>
      <c r="O112" s="182" t="s">
        <v>387</v>
      </c>
      <c r="P112" s="183"/>
      <c r="Q112" s="183"/>
      <c r="R112" s="184"/>
    </row>
    <row r="113" spans="1:18" ht="40.5" x14ac:dyDescent="0.3">
      <c r="A113" s="65" t="s">
        <v>333</v>
      </c>
      <c r="B113" s="65" t="s">
        <v>236</v>
      </c>
      <c r="C113" s="65" t="s">
        <v>209</v>
      </c>
      <c r="D113" s="65">
        <v>0</v>
      </c>
      <c r="E113" s="89" t="s">
        <v>108</v>
      </c>
      <c r="F113" s="82">
        <v>40522</v>
      </c>
      <c r="G113" s="65" t="s">
        <v>12</v>
      </c>
      <c r="H113" s="176">
        <v>818</v>
      </c>
      <c r="I113" s="177">
        <v>680</v>
      </c>
      <c r="J113" s="128" t="s">
        <v>337</v>
      </c>
      <c r="K113" s="176" t="s">
        <v>386</v>
      </c>
      <c r="L113" s="128">
        <v>0</v>
      </c>
      <c r="M113" s="128">
        <v>6788</v>
      </c>
      <c r="N113" s="178" t="s">
        <v>107</v>
      </c>
      <c r="O113" s="191" t="s">
        <v>387</v>
      </c>
      <c r="P113" s="192"/>
      <c r="Q113" s="192"/>
      <c r="R113" s="193"/>
    </row>
    <row r="114" spans="1:18" ht="40.5" x14ac:dyDescent="0.3">
      <c r="A114" s="64" t="s">
        <v>333</v>
      </c>
      <c r="B114" s="64" t="s">
        <v>236</v>
      </c>
      <c r="C114" s="64" t="s">
        <v>139</v>
      </c>
      <c r="D114" s="64">
        <v>90.180153497439804</v>
      </c>
      <c r="E114" s="73" t="s">
        <v>108</v>
      </c>
      <c r="F114" s="77">
        <v>40522</v>
      </c>
      <c r="G114" s="64" t="s">
        <v>12</v>
      </c>
      <c r="H114" s="73">
        <v>818</v>
      </c>
      <c r="I114" s="126">
        <v>680</v>
      </c>
      <c r="J114" s="64" t="s">
        <v>337</v>
      </c>
      <c r="K114" s="73" t="s">
        <v>386</v>
      </c>
      <c r="L114" s="64">
        <v>0</v>
      </c>
      <c r="M114" s="64">
        <v>6788</v>
      </c>
      <c r="N114" s="77" t="s">
        <v>107</v>
      </c>
      <c r="O114" s="182" t="s">
        <v>387</v>
      </c>
      <c r="P114" s="183"/>
      <c r="Q114" s="183"/>
      <c r="R114" s="184"/>
    </row>
    <row r="115" spans="1:18" ht="40.5" x14ac:dyDescent="0.3">
      <c r="A115" s="65" t="s">
        <v>262</v>
      </c>
      <c r="B115" s="65" t="s">
        <v>237</v>
      </c>
      <c r="C115" s="65" t="s">
        <v>192</v>
      </c>
      <c r="D115" s="65">
        <v>98.7585787669057</v>
      </c>
      <c r="E115" s="89" t="s">
        <v>235</v>
      </c>
      <c r="F115" s="82">
        <v>37194</v>
      </c>
      <c r="G115" s="65" t="s">
        <v>76</v>
      </c>
      <c r="H115" s="89" t="s">
        <v>107</v>
      </c>
      <c r="I115" s="127">
        <v>680</v>
      </c>
      <c r="J115" s="65" t="s">
        <v>107</v>
      </c>
      <c r="K115" s="89" t="s">
        <v>107</v>
      </c>
      <c r="L115" s="65" t="s">
        <v>107</v>
      </c>
      <c r="M115" s="65" t="s">
        <v>107</v>
      </c>
      <c r="N115" s="65" t="s">
        <v>107</v>
      </c>
      <c r="O115" s="179" t="s">
        <v>8</v>
      </c>
      <c r="P115" s="180"/>
      <c r="Q115" s="180"/>
      <c r="R115" s="181"/>
    </row>
    <row r="116" spans="1:18" ht="40.5" x14ac:dyDescent="0.3">
      <c r="A116" s="64" t="s">
        <v>262</v>
      </c>
      <c r="B116" s="64" t="s">
        <v>237</v>
      </c>
      <c r="C116" s="64" t="s">
        <v>138</v>
      </c>
      <c r="D116" s="64">
        <v>145.62477467104901</v>
      </c>
      <c r="E116" s="73" t="s">
        <v>235</v>
      </c>
      <c r="F116" s="77">
        <v>37194</v>
      </c>
      <c r="G116" s="64" t="s">
        <v>76</v>
      </c>
      <c r="H116" s="73" t="s">
        <v>107</v>
      </c>
      <c r="I116" s="126">
        <v>680</v>
      </c>
      <c r="J116" s="64" t="s">
        <v>107</v>
      </c>
      <c r="K116" s="64" t="s">
        <v>107</v>
      </c>
      <c r="L116" s="64" t="s">
        <v>107</v>
      </c>
      <c r="M116" s="64" t="s">
        <v>107</v>
      </c>
      <c r="N116" s="64" t="s">
        <v>107</v>
      </c>
      <c r="O116" s="182" t="s">
        <v>8</v>
      </c>
      <c r="P116" s="183"/>
      <c r="Q116" s="183"/>
      <c r="R116" s="184"/>
    </row>
    <row r="117" spans="1:18" ht="40.5" x14ac:dyDescent="0.3">
      <c r="A117" s="65" t="s">
        <v>334</v>
      </c>
      <c r="B117" s="65" t="s">
        <v>238</v>
      </c>
      <c r="C117" s="65" t="s">
        <v>113</v>
      </c>
      <c r="D117" s="65">
        <v>0</v>
      </c>
      <c r="E117" s="89" t="s">
        <v>108</v>
      </c>
      <c r="F117" s="82">
        <v>40526</v>
      </c>
      <c r="G117" s="65" t="s">
        <v>12</v>
      </c>
      <c r="H117" s="89">
        <v>818</v>
      </c>
      <c r="I117" s="127">
        <v>680</v>
      </c>
      <c r="J117" s="65" t="s">
        <v>337</v>
      </c>
      <c r="K117" s="89" t="s">
        <v>388</v>
      </c>
      <c r="L117" s="65">
        <v>0</v>
      </c>
      <c r="M117" s="65">
        <v>7134</v>
      </c>
      <c r="N117" s="65" t="s">
        <v>107</v>
      </c>
      <c r="O117" s="179" t="s">
        <v>387</v>
      </c>
      <c r="P117" s="180"/>
      <c r="Q117" s="180"/>
      <c r="R117" s="181"/>
    </row>
    <row r="118" spans="1:18" ht="40.5" x14ac:dyDescent="0.3">
      <c r="A118" s="64" t="s">
        <v>334</v>
      </c>
      <c r="B118" s="64" t="s">
        <v>238</v>
      </c>
      <c r="C118" s="64" t="s">
        <v>202</v>
      </c>
      <c r="D118" s="64">
        <v>0</v>
      </c>
      <c r="E118" s="73" t="s">
        <v>108</v>
      </c>
      <c r="F118" s="77">
        <v>40526</v>
      </c>
      <c r="G118" s="64" t="s">
        <v>12</v>
      </c>
      <c r="H118" s="73">
        <v>818</v>
      </c>
      <c r="I118" s="126">
        <v>680</v>
      </c>
      <c r="J118" s="64" t="s">
        <v>337</v>
      </c>
      <c r="K118" s="73" t="s">
        <v>388</v>
      </c>
      <c r="L118" s="64">
        <v>0</v>
      </c>
      <c r="M118" s="64">
        <v>7134</v>
      </c>
      <c r="N118" s="64" t="s">
        <v>107</v>
      </c>
      <c r="O118" s="182" t="s">
        <v>387</v>
      </c>
      <c r="P118" s="183"/>
      <c r="Q118" s="183"/>
      <c r="R118" s="184"/>
    </row>
    <row r="119" spans="1:18" ht="40.5" x14ac:dyDescent="0.3">
      <c r="A119" s="65" t="s">
        <v>334</v>
      </c>
      <c r="B119" s="65" t="s">
        <v>238</v>
      </c>
      <c r="C119" s="65" t="s">
        <v>136</v>
      </c>
      <c r="D119" s="65">
        <v>0</v>
      </c>
      <c r="E119" s="89" t="s">
        <v>108</v>
      </c>
      <c r="F119" s="82">
        <v>40526</v>
      </c>
      <c r="G119" s="65" t="s">
        <v>12</v>
      </c>
      <c r="H119" s="89">
        <v>818</v>
      </c>
      <c r="I119" s="127">
        <v>680</v>
      </c>
      <c r="J119" s="65" t="s">
        <v>337</v>
      </c>
      <c r="K119" s="89" t="s">
        <v>388</v>
      </c>
      <c r="L119" s="65">
        <v>0</v>
      </c>
      <c r="M119" s="65">
        <v>7134</v>
      </c>
      <c r="N119" s="65" t="s">
        <v>107</v>
      </c>
      <c r="O119" s="179" t="s">
        <v>387</v>
      </c>
      <c r="P119" s="180"/>
      <c r="Q119" s="180"/>
      <c r="R119" s="181"/>
    </row>
    <row r="120" spans="1:18" ht="40.5" x14ac:dyDescent="0.3">
      <c r="A120" s="64" t="s">
        <v>334</v>
      </c>
      <c r="B120" s="64" t="s">
        <v>238</v>
      </c>
      <c r="C120" s="64" t="s">
        <v>194</v>
      </c>
      <c r="D120" s="64">
        <v>0</v>
      </c>
      <c r="E120" s="73" t="s">
        <v>108</v>
      </c>
      <c r="F120" s="77">
        <v>40526</v>
      </c>
      <c r="G120" s="64" t="s">
        <v>12</v>
      </c>
      <c r="H120" s="73">
        <v>818</v>
      </c>
      <c r="I120" s="126">
        <v>680</v>
      </c>
      <c r="J120" s="64" t="s">
        <v>337</v>
      </c>
      <c r="K120" s="73" t="s">
        <v>388</v>
      </c>
      <c r="L120" s="64">
        <v>0</v>
      </c>
      <c r="M120" s="64">
        <v>7134</v>
      </c>
      <c r="N120" s="64" t="s">
        <v>107</v>
      </c>
      <c r="O120" s="182" t="s">
        <v>387</v>
      </c>
      <c r="P120" s="183"/>
      <c r="Q120" s="183"/>
      <c r="R120" s="184"/>
    </row>
    <row r="121" spans="1:18" ht="40.5" x14ac:dyDescent="0.3">
      <c r="A121" s="65" t="s">
        <v>334</v>
      </c>
      <c r="B121" s="65" t="s">
        <v>238</v>
      </c>
      <c r="C121" s="65" t="s">
        <v>207</v>
      </c>
      <c r="D121" s="65">
        <v>0</v>
      </c>
      <c r="E121" s="89" t="s">
        <v>108</v>
      </c>
      <c r="F121" s="82">
        <v>40526</v>
      </c>
      <c r="G121" s="65" t="s">
        <v>12</v>
      </c>
      <c r="H121" s="89">
        <v>818</v>
      </c>
      <c r="I121" s="127">
        <v>680</v>
      </c>
      <c r="J121" s="65" t="s">
        <v>337</v>
      </c>
      <c r="K121" s="89" t="s">
        <v>388</v>
      </c>
      <c r="L121" s="65">
        <v>0</v>
      </c>
      <c r="M121" s="65">
        <v>7134</v>
      </c>
      <c r="N121" s="65" t="s">
        <v>107</v>
      </c>
      <c r="O121" s="179" t="s">
        <v>387</v>
      </c>
      <c r="P121" s="180"/>
      <c r="Q121" s="180"/>
      <c r="R121" s="181"/>
    </row>
    <row r="122" spans="1:18" ht="40.5" x14ac:dyDescent="0.3">
      <c r="A122" s="64" t="s">
        <v>334</v>
      </c>
      <c r="B122" s="64" t="s">
        <v>238</v>
      </c>
      <c r="C122" s="64" t="s">
        <v>208</v>
      </c>
      <c r="D122" s="64">
        <v>0</v>
      </c>
      <c r="E122" s="73" t="s">
        <v>108</v>
      </c>
      <c r="F122" s="77">
        <v>40526</v>
      </c>
      <c r="G122" s="64" t="s">
        <v>12</v>
      </c>
      <c r="H122" s="73">
        <v>818</v>
      </c>
      <c r="I122" s="126">
        <v>680</v>
      </c>
      <c r="J122" s="64" t="s">
        <v>337</v>
      </c>
      <c r="K122" s="73" t="s">
        <v>388</v>
      </c>
      <c r="L122" s="64">
        <v>0</v>
      </c>
      <c r="M122" s="64">
        <v>7134</v>
      </c>
      <c r="N122" s="64" t="s">
        <v>107</v>
      </c>
      <c r="O122" s="182" t="s">
        <v>387</v>
      </c>
      <c r="P122" s="183"/>
      <c r="Q122" s="183"/>
      <c r="R122" s="184"/>
    </row>
    <row r="123" spans="1:18" ht="40.5" x14ac:dyDescent="0.3">
      <c r="A123" s="65" t="s">
        <v>334</v>
      </c>
      <c r="B123" s="65" t="s">
        <v>238</v>
      </c>
      <c r="C123" s="65" t="s">
        <v>209</v>
      </c>
      <c r="D123" s="65">
        <v>0</v>
      </c>
      <c r="E123" s="89" t="s">
        <v>108</v>
      </c>
      <c r="F123" s="82">
        <v>40526</v>
      </c>
      <c r="G123" s="65" t="s">
        <v>12</v>
      </c>
      <c r="H123" s="89">
        <v>818</v>
      </c>
      <c r="I123" s="127">
        <v>680</v>
      </c>
      <c r="J123" s="65" t="s">
        <v>337</v>
      </c>
      <c r="K123" s="89" t="s">
        <v>388</v>
      </c>
      <c r="L123" s="65">
        <v>0</v>
      </c>
      <c r="M123" s="65">
        <v>7134</v>
      </c>
      <c r="N123" s="65" t="s">
        <v>107</v>
      </c>
      <c r="O123" s="179" t="s">
        <v>387</v>
      </c>
      <c r="P123" s="180"/>
      <c r="Q123" s="180"/>
      <c r="R123" s="181"/>
    </row>
    <row r="124" spans="1:18" ht="40.5" x14ac:dyDescent="0.3">
      <c r="A124" s="64" t="s">
        <v>334</v>
      </c>
      <c r="B124" s="64" t="s">
        <v>238</v>
      </c>
      <c r="C124" s="64" t="s">
        <v>209</v>
      </c>
      <c r="D124" s="64">
        <v>0</v>
      </c>
      <c r="E124" s="73" t="s">
        <v>108</v>
      </c>
      <c r="F124" s="77">
        <v>40526</v>
      </c>
      <c r="G124" s="64" t="s">
        <v>12</v>
      </c>
      <c r="H124" s="73">
        <v>818</v>
      </c>
      <c r="I124" s="126">
        <v>680</v>
      </c>
      <c r="J124" s="64" t="s">
        <v>337</v>
      </c>
      <c r="K124" s="73" t="s">
        <v>388</v>
      </c>
      <c r="L124" s="64">
        <v>0</v>
      </c>
      <c r="M124" s="64">
        <v>7134</v>
      </c>
      <c r="N124" s="64" t="s">
        <v>107</v>
      </c>
      <c r="O124" s="182" t="s">
        <v>387</v>
      </c>
      <c r="P124" s="183"/>
      <c r="Q124" s="183"/>
      <c r="R124" s="184"/>
    </row>
    <row r="125" spans="1:18" ht="40.5" customHeight="1" x14ac:dyDescent="0.3">
      <c r="A125" s="64" t="s">
        <v>334</v>
      </c>
      <c r="B125" s="64" t="s">
        <v>238</v>
      </c>
      <c r="C125" s="64" t="s">
        <v>208</v>
      </c>
      <c r="D125" s="64">
        <v>0</v>
      </c>
      <c r="E125" s="73" t="s">
        <v>108</v>
      </c>
      <c r="F125" s="77">
        <v>40526</v>
      </c>
      <c r="G125" s="64" t="s">
        <v>12</v>
      </c>
      <c r="H125" s="73">
        <v>818</v>
      </c>
      <c r="I125" s="126">
        <v>680</v>
      </c>
      <c r="J125" s="64" t="s">
        <v>337</v>
      </c>
      <c r="K125" s="73" t="s">
        <v>388</v>
      </c>
      <c r="L125" s="64">
        <v>0</v>
      </c>
      <c r="M125" s="64">
        <v>7134</v>
      </c>
      <c r="N125" s="64" t="s">
        <v>107</v>
      </c>
      <c r="O125" s="182" t="s">
        <v>387</v>
      </c>
      <c r="P125" s="183"/>
      <c r="Q125" s="183"/>
      <c r="R125" s="184"/>
    </row>
    <row r="126" spans="1:18" ht="40.5" x14ac:dyDescent="0.3">
      <c r="A126" s="65" t="s">
        <v>334</v>
      </c>
      <c r="B126" s="65" t="s">
        <v>238</v>
      </c>
      <c r="C126" s="65" t="s">
        <v>207</v>
      </c>
      <c r="D126" s="65">
        <v>0</v>
      </c>
      <c r="E126" s="89" t="s">
        <v>108</v>
      </c>
      <c r="F126" s="82">
        <v>40526</v>
      </c>
      <c r="G126" s="65" t="s">
        <v>12</v>
      </c>
      <c r="H126" s="89">
        <v>818</v>
      </c>
      <c r="I126" s="127">
        <v>680</v>
      </c>
      <c r="J126" s="65" t="s">
        <v>337</v>
      </c>
      <c r="K126" s="89" t="s">
        <v>388</v>
      </c>
      <c r="L126" s="65">
        <v>0</v>
      </c>
      <c r="M126" s="65">
        <v>7134</v>
      </c>
      <c r="N126" s="65" t="s">
        <v>107</v>
      </c>
      <c r="O126" s="179" t="s">
        <v>387</v>
      </c>
      <c r="P126" s="180"/>
      <c r="Q126" s="180"/>
      <c r="R126" s="181"/>
    </row>
    <row r="127" spans="1:18" ht="40.5" x14ac:dyDescent="0.3">
      <c r="A127" s="64" t="s">
        <v>334</v>
      </c>
      <c r="B127" s="64" t="s">
        <v>238</v>
      </c>
      <c r="C127" s="64" t="s">
        <v>194</v>
      </c>
      <c r="D127" s="64">
        <v>0</v>
      </c>
      <c r="E127" s="73" t="s">
        <v>108</v>
      </c>
      <c r="F127" s="77">
        <v>40526</v>
      </c>
      <c r="G127" s="64" t="s">
        <v>12</v>
      </c>
      <c r="H127" s="73">
        <v>818</v>
      </c>
      <c r="I127" s="126">
        <v>680</v>
      </c>
      <c r="J127" s="64" t="s">
        <v>337</v>
      </c>
      <c r="K127" s="73" t="s">
        <v>388</v>
      </c>
      <c r="L127" s="64">
        <v>0</v>
      </c>
      <c r="M127" s="64">
        <v>7134</v>
      </c>
      <c r="N127" s="64" t="s">
        <v>107</v>
      </c>
      <c r="O127" s="182" t="s">
        <v>387</v>
      </c>
      <c r="P127" s="183"/>
      <c r="Q127" s="183"/>
      <c r="R127" s="184"/>
    </row>
    <row r="128" spans="1:18" ht="40.5" x14ac:dyDescent="0.3">
      <c r="A128" s="65" t="s">
        <v>334</v>
      </c>
      <c r="B128" s="65" t="s">
        <v>238</v>
      </c>
      <c r="C128" s="65" t="s">
        <v>136</v>
      </c>
      <c r="D128" s="65">
        <v>0</v>
      </c>
      <c r="E128" s="89" t="s">
        <v>108</v>
      </c>
      <c r="F128" s="82">
        <v>40526</v>
      </c>
      <c r="G128" s="65" t="s">
        <v>12</v>
      </c>
      <c r="H128" s="89">
        <v>818</v>
      </c>
      <c r="I128" s="127">
        <v>680</v>
      </c>
      <c r="J128" s="65" t="s">
        <v>337</v>
      </c>
      <c r="K128" s="89" t="s">
        <v>388</v>
      </c>
      <c r="L128" s="65">
        <v>0</v>
      </c>
      <c r="M128" s="65">
        <v>7134</v>
      </c>
      <c r="N128" s="65" t="s">
        <v>107</v>
      </c>
      <c r="O128" s="179" t="s">
        <v>387</v>
      </c>
      <c r="P128" s="180"/>
      <c r="Q128" s="180"/>
      <c r="R128" s="181"/>
    </row>
    <row r="129" spans="1:18" ht="40.5" x14ac:dyDescent="0.3">
      <c r="A129" s="64" t="s">
        <v>334</v>
      </c>
      <c r="B129" s="64" t="s">
        <v>238</v>
      </c>
      <c r="C129" s="64" t="s">
        <v>202</v>
      </c>
      <c r="D129" s="64">
        <v>0</v>
      </c>
      <c r="E129" s="73" t="s">
        <v>108</v>
      </c>
      <c r="F129" s="77">
        <v>40526</v>
      </c>
      <c r="G129" s="64" t="s">
        <v>12</v>
      </c>
      <c r="H129" s="73">
        <v>818</v>
      </c>
      <c r="I129" s="126">
        <v>680</v>
      </c>
      <c r="J129" s="64" t="s">
        <v>337</v>
      </c>
      <c r="K129" s="73" t="s">
        <v>388</v>
      </c>
      <c r="L129" s="64">
        <v>0</v>
      </c>
      <c r="M129" s="64">
        <v>7134</v>
      </c>
      <c r="N129" s="64" t="s">
        <v>107</v>
      </c>
      <c r="O129" s="182" t="s">
        <v>387</v>
      </c>
      <c r="P129" s="183"/>
      <c r="Q129" s="183"/>
      <c r="R129" s="184"/>
    </row>
    <row r="130" spans="1:18" ht="40.5" x14ac:dyDescent="0.3">
      <c r="A130" s="65" t="s">
        <v>334</v>
      </c>
      <c r="B130" s="65" t="s">
        <v>238</v>
      </c>
      <c r="C130" s="65" t="s">
        <v>113</v>
      </c>
      <c r="D130" s="65">
        <v>0</v>
      </c>
      <c r="E130" s="89" t="s">
        <v>108</v>
      </c>
      <c r="F130" s="82">
        <v>40526</v>
      </c>
      <c r="G130" s="65" t="s">
        <v>12</v>
      </c>
      <c r="H130" s="89">
        <v>818</v>
      </c>
      <c r="I130" s="127">
        <v>680</v>
      </c>
      <c r="J130" s="65" t="s">
        <v>337</v>
      </c>
      <c r="K130" s="89" t="s">
        <v>388</v>
      </c>
      <c r="L130" s="65">
        <v>0</v>
      </c>
      <c r="M130" s="65">
        <v>7134</v>
      </c>
      <c r="N130" s="65" t="s">
        <v>107</v>
      </c>
      <c r="O130" s="179" t="s">
        <v>387</v>
      </c>
      <c r="P130" s="180"/>
      <c r="Q130" s="180"/>
      <c r="R130" s="181"/>
    </row>
    <row r="131" spans="1:18" ht="40.5" x14ac:dyDescent="0.3">
      <c r="A131" s="64" t="s">
        <v>263</v>
      </c>
      <c r="B131" s="64" t="s">
        <v>237</v>
      </c>
      <c r="C131" s="64" t="s">
        <v>136</v>
      </c>
      <c r="D131" s="64">
        <v>101.87808246225499</v>
      </c>
      <c r="E131" s="73" t="s">
        <v>235</v>
      </c>
      <c r="F131" s="77">
        <v>37196</v>
      </c>
      <c r="G131" s="64" t="s">
        <v>76</v>
      </c>
      <c r="H131" s="73" t="s">
        <v>107</v>
      </c>
      <c r="I131" s="126">
        <v>680</v>
      </c>
      <c r="J131" s="64" t="s">
        <v>107</v>
      </c>
      <c r="K131" s="73" t="s">
        <v>107</v>
      </c>
      <c r="L131" s="64" t="s">
        <v>107</v>
      </c>
      <c r="M131" s="64" t="s">
        <v>107</v>
      </c>
      <c r="N131" s="64" t="s">
        <v>107</v>
      </c>
      <c r="O131" s="182" t="s">
        <v>8</v>
      </c>
      <c r="P131" s="183"/>
      <c r="Q131" s="183"/>
      <c r="R131" s="184"/>
    </row>
    <row r="132" spans="1:18" ht="40.5" x14ac:dyDescent="0.3">
      <c r="A132" s="65" t="s">
        <v>263</v>
      </c>
      <c r="B132" s="65" t="s">
        <v>237</v>
      </c>
      <c r="C132" s="65" t="s">
        <v>136</v>
      </c>
      <c r="D132" s="65">
        <v>101.87808246225499</v>
      </c>
      <c r="E132" s="89" t="s">
        <v>235</v>
      </c>
      <c r="F132" s="82">
        <v>37196</v>
      </c>
      <c r="G132" s="65" t="s">
        <v>76</v>
      </c>
      <c r="H132" s="89" t="s">
        <v>107</v>
      </c>
      <c r="I132" s="127">
        <v>680</v>
      </c>
      <c r="J132" s="65" t="s">
        <v>107</v>
      </c>
      <c r="K132" s="65" t="s">
        <v>107</v>
      </c>
      <c r="L132" s="65" t="s">
        <v>107</v>
      </c>
      <c r="M132" s="65" t="s">
        <v>107</v>
      </c>
      <c r="N132" s="65" t="s">
        <v>107</v>
      </c>
      <c r="O132" s="179" t="s">
        <v>8</v>
      </c>
      <c r="P132" s="180"/>
      <c r="Q132" s="180"/>
      <c r="R132" s="181"/>
    </row>
    <row r="133" spans="1:18" ht="40.5" x14ac:dyDescent="0.3">
      <c r="A133" s="64" t="s">
        <v>389</v>
      </c>
      <c r="B133" s="64" t="s">
        <v>239</v>
      </c>
      <c r="C133" s="64" t="s">
        <v>113</v>
      </c>
      <c r="D133" s="64">
        <v>19.562092672863699</v>
      </c>
      <c r="E133" s="73" t="s">
        <v>108</v>
      </c>
      <c r="F133" s="77">
        <v>40519</v>
      </c>
      <c r="G133" s="64" t="s">
        <v>12</v>
      </c>
      <c r="H133" s="73">
        <v>820</v>
      </c>
      <c r="I133" s="126">
        <v>680</v>
      </c>
      <c r="J133" s="64" t="s">
        <v>337</v>
      </c>
      <c r="K133" s="73" t="s">
        <v>390</v>
      </c>
      <c r="L133" s="64">
        <v>0</v>
      </c>
      <c r="M133" s="64">
        <v>7270</v>
      </c>
      <c r="N133" s="64" t="s">
        <v>107</v>
      </c>
      <c r="O133" s="182" t="s">
        <v>387</v>
      </c>
      <c r="P133" s="183"/>
      <c r="Q133" s="183"/>
      <c r="R133" s="184"/>
    </row>
    <row r="134" spans="1:18" ht="40.5" x14ac:dyDescent="0.3">
      <c r="A134" s="64" t="s">
        <v>389</v>
      </c>
      <c r="B134" s="64" t="s">
        <v>239</v>
      </c>
      <c r="C134" s="64" t="s">
        <v>202</v>
      </c>
      <c r="D134" s="64">
        <v>0</v>
      </c>
      <c r="E134" s="73" t="s">
        <v>108</v>
      </c>
      <c r="F134" s="77">
        <v>40519</v>
      </c>
      <c r="G134" s="64" t="s">
        <v>12</v>
      </c>
      <c r="H134" s="73">
        <v>820</v>
      </c>
      <c r="I134" s="126">
        <v>680</v>
      </c>
      <c r="J134" s="64" t="s">
        <v>337</v>
      </c>
      <c r="K134" s="73" t="s">
        <v>390</v>
      </c>
      <c r="L134" s="64">
        <v>0</v>
      </c>
      <c r="M134" s="64">
        <v>7270</v>
      </c>
      <c r="N134" s="64" t="s">
        <v>107</v>
      </c>
      <c r="O134" s="182" t="s">
        <v>387</v>
      </c>
      <c r="P134" s="183"/>
      <c r="Q134" s="183"/>
      <c r="R134" s="184"/>
    </row>
    <row r="135" spans="1:18" ht="40.5" x14ac:dyDescent="0.3">
      <c r="A135" s="128" t="s">
        <v>389</v>
      </c>
      <c r="B135" s="65" t="s">
        <v>239</v>
      </c>
      <c r="C135" s="65" t="s">
        <v>136</v>
      </c>
      <c r="D135" s="65">
        <v>0</v>
      </c>
      <c r="E135" s="89" t="s">
        <v>108</v>
      </c>
      <c r="F135" s="82">
        <v>40519</v>
      </c>
      <c r="G135" s="65" t="s">
        <v>12</v>
      </c>
      <c r="H135" s="176">
        <v>820</v>
      </c>
      <c r="I135" s="177">
        <v>680</v>
      </c>
      <c r="J135" s="128" t="s">
        <v>337</v>
      </c>
      <c r="K135" s="176" t="s">
        <v>390</v>
      </c>
      <c r="L135" s="128">
        <v>0</v>
      </c>
      <c r="M135" s="128">
        <v>7270</v>
      </c>
      <c r="N135" s="128" t="s">
        <v>107</v>
      </c>
      <c r="O135" s="191" t="s">
        <v>387</v>
      </c>
      <c r="P135" s="192"/>
      <c r="Q135" s="192"/>
      <c r="R135" s="193"/>
    </row>
    <row r="136" spans="1:18" ht="40.5" x14ac:dyDescent="0.3">
      <c r="A136" s="64" t="s">
        <v>389</v>
      </c>
      <c r="B136" s="64" t="s">
        <v>239</v>
      </c>
      <c r="C136" s="64" t="s">
        <v>194</v>
      </c>
      <c r="D136" s="64">
        <v>0</v>
      </c>
      <c r="E136" s="73" t="s">
        <v>108</v>
      </c>
      <c r="F136" s="77">
        <v>40519</v>
      </c>
      <c r="G136" s="64" t="s">
        <v>12</v>
      </c>
      <c r="H136" s="73">
        <v>820</v>
      </c>
      <c r="I136" s="126">
        <v>680</v>
      </c>
      <c r="J136" s="64" t="s">
        <v>337</v>
      </c>
      <c r="K136" s="73" t="s">
        <v>390</v>
      </c>
      <c r="L136" s="64">
        <v>0</v>
      </c>
      <c r="M136" s="64">
        <v>7270</v>
      </c>
      <c r="N136" s="64" t="s">
        <v>107</v>
      </c>
      <c r="O136" s="182" t="s">
        <v>387</v>
      </c>
      <c r="P136" s="183"/>
      <c r="Q136" s="183"/>
      <c r="R136" s="184"/>
    </row>
    <row r="137" spans="1:18" ht="40.5" x14ac:dyDescent="0.3">
      <c r="A137" s="128" t="s">
        <v>389</v>
      </c>
      <c r="B137" s="65" t="s">
        <v>239</v>
      </c>
      <c r="C137" s="65" t="s">
        <v>207</v>
      </c>
      <c r="D137" s="65">
        <v>0</v>
      </c>
      <c r="E137" s="89" t="s">
        <v>108</v>
      </c>
      <c r="F137" s="82">
        <v>40519</v>
      </c>
      <c r="G137" s="65" t="s">
        <v>12</v>
      </c>
      <c r="H137" s="176">
        <v>820</v>
      </c>
      <c r="I137" s="177">
        <v>680</v>
      </c>
      <c r="J137" s="128" t="s">
        <v>337</v>
      </c>
      <c r="K137" s="176" t="s">
        <v>390</v>
      </c>
      <c r="L137" s="128">
        <v>0</v>
      </c>
      <c r="M137" s="128">
        <v>7270</v>
      </c>
      <c r="N137" s="128" t="s">
        <v>107</v>
      </c>
      <c r="O137" s="191" t="s">
        <v>387</v>
      </c>
      <c r="P137" s="192"/>
      <c r="Q137" s="192"/>
      <c r="R137" s="193"/>
    </row>
    <row r="138" spans="1:18" ht="40.5" x14ac:dyDescent="0.3">
      <c r="A138" s="64" t="s">
        <v>389</v>
      </c>
      <c r="B138" s="64" t="s">
        <v>239</v>
      </c>
      <c r="C138" s="64" t="s">
        <v>208</v>
      </c>
      <c r="D138" s="64">
        <v>0</v>
      </c>
      <c r="E138" s="73" t="s">
        <v>108</v>
      </c>
      <c r="F138" s="77">
        <v>40519</v>
      </c>
      <c r="G138" s="64" t="s">
        <v>12</v>
      </c>
      <c r="H138" s="73">
        <v>820</v>
      </c>
      <c r="I138" s="126">
        <v>680</v>
      </c>
      <c r="J138" s="64" t="s">
        <v>337</v>
      </c>
      <c r="K138" s="73" t="s">
        <v>390</v>
      </c>
      <c r="L138" s="64">
        <v>0</v>
      </c>
      <c r="M138" s="64">
        <v>7270</v>
      </c>
      <c r="N138" s="64" t="s">
        <v>107</v>
      </c>
      <c r="O138" s="182" t="s">
        <v>387</v>
      </c>
      <c r="P138" s="183"/>
      <c r="Q138" s="183"/>
      <c r="R138" s="184"/>
    </row>
    <row r="139" spans="1:18" ht="40.5" x14ac:dyDescent="0.3">
      <c r="A139" s="65" t="s">
        <v>392</v>
      </c>
      <c r="B139" s="65" t="s">
        <v>240</v>
      </c>
      <c r="C139" s="65" t="s">
        <v>139</v>
      </c>
      <c r="D139" s="65">
        <v>0</v>
      </c>
      <c r="E139" s="89" t="s">
        <v>108</v>
      </c>
      <c r="F139" s="82">
        <v>40506</v>
      </c>
      <c r="G139" s="65" t="s">
        <v>12</v>
      </c>
      <c r="H139" s="89">
        <v>819</v>
      </c>
      <c r="I139" s="127">
        <v>680</v>
      </c>
      <c r="J139" s="65" t="s">
        <v>337</v>
      </c>
      <c r="K139" s="89" t="s">
        <v>391</v>
      </c>
      <c r="L139" s="65">
        <v>0</v>
      </c>
      <c r="M139" s="65">
        <v>6857</v>
      </c>
      <c r="N139" s="65" t="s">
        <v>107</v>
      </c>
      <c r="O139" s="179" t="s">
        <v>387</v>
      </c>
      <c r="P139" s="180"/>
      <c r="Q139" s="180"/>
      <c r="R139" s="181"/>
    </row>
    <row r="140" spans="1:18" ht="40.5" x14ac:dyDescent="0.3">
      <c r="A140" s="64" t="s">
        <v>392</v>
      </c>
      <c r="B140" s="64" t="s">
        <v>240</v>
      </c>
      <c r="C140" s="64" t="s">
        <v>138</v>
      </c>
      <c r="D140" s="64">
        <v>0</v>
      </c>
      <c r="E140" s="73" t="s">
        <v>108</v>
      </c>
      <c r="F140" s="77">
        <v>40506</v>
      </c>
      <c r="G140" s="64" t="s">
        <v>12</v>
      </c>
      <c r="H140" s="73">
        <v>819</v>
      </c>
      <c r="I140" s="126">
        <v>680</v>
      </c>
      <c r="J140" s="64" t="s">
        <v>337</v>
      </c>
      <c r="K140" s="73" t="s">
        <v>391</v>
      </c>
      <c r="L140" s="64">
        <v>0</v>
      </c>
      <c r="M140" s="64">
        <v>6857</v>
      </c>
      <c r="N140" s="64" t="s">
        <v>107</v>
      </c>
      <c r="O140" s="182" t="s">
        <v>387</v>
      </c>
      <c r="P140" s="183"/>
      <c r="Q140" s="183"/>
      <c r="R140" s="184"/>
    </row>
    <row r="141" spans="1:18" ht="40.5" x14ac:dyDescent="0.3">
      <c r="A141" s="65" t="s">
        <v>392</v>
      </c>
      <c r="B141" s="65" t="s">
        <v>240</v>
      </c>
      <c r="C141" s="65" t="s">
        <v>192</v>
      </c>
      <c r="D141" s="65">
        <v>0</v>
      </c>
      <c r="E141" s="89" t="s">
        <v>108</v>
      </c>
      <c r="F141" s="82">
        <v>40506</v>
      </c>
      <c r="G141" s="65" t="s">
        <v>12</v>
      </c>
      <c r="H141" s="89">
        <v>819</v>
      </c>
      <c r="I141" s="127">
        <v>680</v>
      </c>
      <c r="J141" s="65" t="s">
        <v>337</v>
      </c>
      <c r="K141" s="89" t="s">
        <v>391</v>
      </c>
      <c r="L141" s="65">
        <v>0</v>
      </c>
      <c r="M141" s="65">
        <v>6857</v>
      </c>
      <c r="N141" s="65" t="s">
        <v>107</v>
      </c>
      <c r="O141" s="179" t="s">
        <v>387</v>
      </c>
      <c r="P141" s="180"/>
      <c r="Q141" s="180"/>
      <c r="R141" s="181"/>
    </row>
    <row r="142" spans="1:18" ht="40.5" x14ac:dyDescent="0.3">
      <c r="A142" s="64" t="s">
        <v>392</v>
      </c>
      <c r="B142" s="64" t="s">
        <v>240</v>
      </c>
      <c r="C142" s="64" t="s">
        <v>241</v>
      </c>
      <c r="D142" s="64">
        <v>0</v>
      </c>
      <c r="E142" s="73" t="s">
        <v>108</v>
      </c>
      <c r="F142" s="77">
        <v>40506</v>
      </c>
      <c r="G142" s="64" t="s">
        <v>12</v>
      </c>
      <c r="H142" s="73">
        <v>819</v>
      </c>
      <c r="I142" s="126">
        <v>680</v>
      </c>
      <c r="J142" s="64" t="s">
        <v>337</v>
      </c>
      <c r="K142" s="73" t="s">
        <v>391</v>
      </c>
      <c r="L142" s="64">
        <v>0</v>
      </c>
      <c r="M142" s="64">
        <v>6857</v>
      </c>
      <c r="N142" s="64" t="s">
        <v>107</v>
      </c>
      <c r="O142" s="182" t="s">
        <v>387</v>
      </c>
      <c r="P142" s="183"/>
      <c r="Q142" s="183"/>
      <c r="R142" s="184"/>
    </row>
    <row r="143" spans="1:18" ht="40.5" x14ac:dyDescent="0.3">
      <c r="A143" s="64" t="s">
        <v>392</v>
      </c>
      <c r="B143" s="64" t="s">
        <v>240</v>
      </c>
      <c r="C143" s="64" t="s">
        <v>166</v>
      </c>
      <c r="D143" s="64">
        <v>0</v>
      </c>
      <c r="E143" s="73" t="s">
        <v>108</v>
      </c>
      <c r="F143" s="77">
        <v>40506</v>
      </c>
      <c r="G143" s="64" t="s">
        <v>12</v>
      </c>
      <c r="H143" s="73">
        <v>819</v>
      </c>
      <c r="I143" s="126">
        <v>680</v>
      </c>
      <c r="J143" s="64" t="s">
        <v>337</v>
      </c>
      <c r="K143" s="73" t="s">
        <v>391</v>
      </c>
      <c r="L143" s="64">
        <v>0</v>
      </c>
      <c r="M143" s="64">
        <v>6857</v>
      </c>
      <c r="N143" s="64" t="s">
        <v>107</v>
      </c>
      <c r="O143" s="182" t="s">
        <v>387</v>
      </c>
      <c r="P143" s="183"/>
      <c r="Q143" s="183"/>
      <c r="R143" s="184"/>
    </row>
    <row r="144" spans="1:18" ht="40.5" x14ac:dyDescent="0.3">
      <c r="A144" s="65" t="s">
        <v>393</v>
      </c>
      <c r="B144" s="65" t="s">
        <v>242</v>
      </c>
      <c r="C144" s="65" t="s">
        <v>139</v>
      </c>
      <c r="D144" s="65">
        <v>0</v>
      </c>
      <c r="E144" s="89" t="s">
        <v>108</v>
      </c>
      <c r="F144" s="82">
        <v>40513</v>
      </c>
      <c r="G144" s="65" t="s">
        <v>12</v>
      </c>
      <c r="H144" s="89">
        <v>841</v>
      </c>
      <c r="I144" s="127">
        <v>680</v>
      </c>
      <c r="J144" s="65" t="s">
        <v>337</v>
      </c>
      <c r="K144" s="89" t="s">
        <v>394</v>
      </c>
      <c r="L144" s="65">
        <v>0</v>
      </c>
      <c r="M144" s="65">
        <v>6874</v>
      </c>
      <c r="N144" s="65" t="s">
        <v>107</v>
      </c>
      <c r="O144" s="179" t="s">
        <v>387</v>
      </c>
      <c r="P144" s="180"/>
      <c r="Q144" s="180"/>
      <c r="R144" s="181"/>
    </row>
    <row r="145" spans="1:18" ht="40.5" x14ac:dyDescent="0.3">
      <c r="A145" s="64" t="s">
        <v>393</v>
      </c>
      <c r="B145" s="64" t="s">
        <v>242</v>
      </c>
      <c r="C145" s="64" t="s">
        <v>138</v>
      </c>
      <c r="D145" s="64">
        <v>0</v>
      </c>
      <c r="E145" s="73" t="s">
        <v>108</v>
      </c>
      <c r="F145" s="77">
        <v>40513</v>
      </c>
      <c r="G145" s="64" t="s">
        <v>12</v>
      </c>
      <c r="H145" s="73">
        <v>841</v>
      </c>
      <c r="I145" s="126">
        <v>680</v>
      </c>
      <c r="J145" s="64" t="s">
        <v>337</v>
      </c>
      <c r="K145" s="73" t="s">
        <v>394</v>
      </c>
      <c r="L145" s="64">
        <v>0</v>
      </c>
      <c r="M145" s="64">
        <v>6874</v>
      </c>
      <c r="N145" s="64" t="s">
        <v>107</v>
      </c>
      <c r="O145" s="182" t="s">
        <v>387</v>
      </c>
      <c r="P145" s="183"/>
      <c r="Q145" s="183"/>
      <c r="R145" s="184"/>
    </row>
    <row r="146" spans="1:18" ht="40.5" x14ac:dyDescent="0.3">
      <c r="A146" s="65" t="s">
        <v>393</v>
      </c>
      <c r="B146" s="65" t="s">
        <v>242</v>
      </c>
      <c r="C146" s="65" t="s">
        <v>192</v>
      </c>
      <c r="D146" s="65">
        <v>95.2192401193888</v>
      </c>
      <c r="E146" s="89" t="s">
        <v>108</v>
      </c>
      <c r="F146" s="82">
        <v>40513</v>
      </c>
      <c r="G146" s="65" t="s">
        <v>12</v>
      </c>
      <c r="H146" s="89">
        <v>841</v>
      </c>
      <c r="I146" s="127">
        <v>680</v>
      </c>
      <c r="J146" s="65" t="s">
        <v>337</v>
      </c>
      <c r="K146" s="89" t="s">
        <v>394</v>
      </c>
      <c r="L146" s="65">
        <v>0</v>
      </c>
      <c r="M146" s="65">
        <v>6874</v>
      </c>
      <c r="N146" s="65" t="s">
        <v>107</v>
      </c>
      <c r="O146" s="179" t="s">
        <v>387</v>
      </c>
      <c r="P146" s="180"/>
      <c r="Q146" s="180"/>
      <c r="R146" s="181"/>
    </row>
    <row r="147" spans="1:18" ht="40.5" x14ac:dyDescent="0.3">
      <c r="A147" s="64" t="s">
        <v>395</v>
      </c>
      <c r="B147" s="64" t="s">
        <v>243</v>
      </c>
      <c r="C147" s="64" t="s">
        <v>139</v>
      </c>
      <c r="D147" s="64">
        <v>0</v>
      </c>
      <c r="E147" s="73" t="s">
        <v>108</v>
      </c>
      <c r="F147" s="77">
        <v>40509</v>
      </c>
      <c r="G147" s="64" t="s">
        <v>12</v>
      </c>
      <c r="H147" s="73">
        <v>818</v>
      </c>
      <c r="I147" s="126">
        <v>680</v>
      </c>
      <c r="J147" s="64" t="s">
        <v>337</v>
      </c>
      <c r="K147" s="73" t="s">
        <v>398</v>
      </c>
      <c r="L147" s="64">
        <v>0</v>
      </c>
      <c r="M147" s="64">
        <v>6838</v>
      </c>
      <c r="N147" s="77" t="s">
        <v>107</v>
      </c>
      <c r="O147" s="182" t="s">
        <v>387</v>
      </c>
      <c r="P147" s="183"/>
      <c r="Q147" s="183"/>
      <c r="R147" s="184"/>
    </row>
    <row r="148" spans="1:18" ht="40.5" x14ac:dyDescent="0.3">
      <c r="A148" s="128" t="s">
        <v>395</v>
      </c>
      <c r="B148" s="65" t="s">
        <v>243</v>
      </c>
      <c r="C148" s="65" t="s">
        <v>138</v>
      </c>
      <c r="D148" s="65">
        <v>0</v>
      </c>
      <c r="E148" s="89" t="s">
        <v>108</v>
      </c>
      <c r="F148" s="82">
        <v>40509</v>
      </c>
      <c r="G148" s="65" t="s">
        <v>12</v>
      </c>
      <c r="H148" s="176">
        <v>818</v>
      </c>
      <c r="I148" s="177">
        <v>680</v>
      </c>
      <c r="J148" s="128" t="s">
        <v>337</v>
      </c>
      <c r="K148" s="176" t="s">
        <v>398</v>
      </c>
      <c r="L148" s="128">
        <v>0</v>
      </c>
      <c r="M148" s="128">
        <v>6838</v>
      </c>
      <c r="N148" s="178" t="s">
        <v>107</v>
      </c>
      <c r="O148" s="191" t="s">
        <v>387</v>
      </c>
      <c r="P148" s="192"/>
      <c r="Q148" s="192"/>
      <c r="R148" s="193"/>
    </row>
    <row r="149" spans="1:18" ht="40.5" x14ac:dyDescent="0.3">
      <c r="A149" s="64" t="s">
        <v>395</v>
      </c>
      <c r="B149" s="64" t="s">
        <v>243</v>
      </c>
      <c r="C149" s="64" t="s">
        <v>192</v>
      </c>
      <c r="D149" s="64">
        <v>73.307683880308602</v>
      </c>
      <c r="E149" s="73" t="s">
        <v>108</v>
      </c>
      <c r="F149" s="77">
        <v>40509</v>
      </c>
      <c r="G149" s="64" t="s">
        <v>12</v>
      </c>
      <c r="H149" s="73">
        <v>818</v>
      </c>
      <c r="I149" s="126">
        <v>680</v>
      </c>
      <c r="J149" s="64" t="s">
        <v>337</v>
      </c>
      <c r="K149" s="73" t="s">
        <v>398</v>
      </c>
      <c r="L149" s="64">
        <v>0</v>
      </c>
      <c r="M149" s="64">
        <v>6838</v>
      </c>
      <c r="N149" s="77" t="s">
        <v>107</v>
      </c>
      <c r="O149" s="182" t="s">
        <v>387</v>
      </c>
      <c r="P149" s="183"/>
      <c r="Q149" s="183"/>
      <c r="R149" s="184"/>
    </row>
    <row r="150" spans="1:18" ht="40.5" x14ac:dyDescent="0.3">
      <c r="A150" s="65" t="s">
        <v>396</v>
      </c>
      <c r="B150" s="65" t="s">
        <v>244</v>
      </c>
      <c r="C150" s="65" t="s">
        <v>136</v>
      </c>
      <c r="D150" s="65">
        <v>90.669926750491001</v>
      </c>
      <c r="E150" s="89" t="s">
        <v>108</v>
      </c>
      <c r="F150" s="82">
        <v>40515</v>
      </c>
      <c r="G150" s="65" t="s">
        <v>12</v>
      </c>
      <c r="H150" s="89">
        <v>818</v>
      </c>
      <c r="I150" s="127">
        <v>680</v>
      </c>
      <c r="J150" s="65" t="s">
        <v>337</v>
      </c>
      <c r="K150" s="89" t="s">
        <v>399</v>
      </c>
      <c r="L150" s="65">
        <v>0</v>
      </c>
      <c r="M150" s="65">
        <v>6944</v>
      </c>
      <c r="N150" s="65" t="s">
        <v>107</v>
      </c>
      <c r="O150" s="179" t="s">
        <v>387</v>
      </c>
      <c r="P150" s="180"/>
      <c r="Q150" s="180"/>
      <c r="R150" s="181"/>
    </row>
    <row r="151" spans="1:18" ht="40.5" x14ac:dyDescent="0.3">
      <c r="A151" s="64" t="s">
        <v>396</v>
      </c>
      <c r="B151" s="64" t="s">
        <v>244</v>
      </c>
      <c r="C151" s="64" t="s">
        <v>194</v>
      </c>
      <c r="D151" s="64">
        <v>0</v>
      </c>
      <c r="E151" s="73" t="s">
        <v>108</v>
      </c>
      <c r="F151" s="77">
        <v>40515</v>
      </c>
      <c r="G151" s="64" t="s">
        <v>12</v>
      </c>
      <c r="H151" s="73">
        <v>818</v>
      </c>
      <c r="I151" s="126">
        <v>680</v>
      </c>
      <c r="J151" s="64" t="s">
        <v>337</v>
      </c>
      <c r="K151" s="73" t="s">
        <v>399</v>
      </c>
      <c r="L151" s="64">
        <v>0</v>
      </c>
      <c r="M151" s="64">
        <v>6944</v>
      </c>
      <c r="N151" s="64" t="s">
        <v>107</v>
      </c>
      <c r="O151" s="182" t="s">
        <v>387</v>
      </c>
      <c r="P151" s="183"/>
      <c r="Q151" s="183"/>
      <c r="R151" s="184"/>
    </row>
    <row r="152" spans="1:18" ht="40.5" x14ac:dyDescent="0.3">
      <c r="A152" s="64" t="s">
        <v>396</v>
      </c>
      <c r="B152" s="64" t="s">
        <v>244</v>
      </c>
      <c r="C152" s="64" t="s">
        <v>207</v>
      </c>
      <c r="D152" s="64">
        <v>0</v>
      </c>
      <c r="E152" s="73" t="s">
        <v>108</v>
      </c>
      <c r="F152" s="77">
        <v>40515</v>
      </c>
      <c r="G152" s="64" t="s">
        <v>12</v>
      </c>
      <c r="H152" s="73">
        <v>818</v>
      </c>
      <c r="I152" s="126">
        <v>680</v>
      </c>
      <c r="J152" s="64" t="s">
        <v>337</v>
      </c>
      <c r="K152" s="73" t="s">
        <v>399</v>
      </c>
      <c r="L152" s="64">
        <v>0</v>
      </c>
      <c r="M152" s="64">
        <v>6944</v>
      </c>
      <c r="N152" s="64" t="s">
        <v>107</v>
      </c>
      <c r="O152" s="182" t="s">
        <v>387</v>
      </c>
      <c r="P152" s="183"/>
      <c r="Q152" s="183"/>
      <c r="R152" s="184"/>
    </row>
    <row r="153" spans="1:18" ht="40.5" x14ac:dyDescent="0.3">
      <c r="A153" s="65" t="s">
        <v>396</v>
      </c>
      <c r="B153" s="65" t="s">
        <v>244</v>
      </c>
      <c r="C153" s="65" t="s">
        <v>208</v>
      </c>
      <c r="D153" s="65">
        <v>0</v>
      </c>
      <c r="E153" s="89" t="s">
        <v>108</v>
      </c>
      <c r="F153" s="82">
        <v>40515</v>
      </c>
      <c r="G153" s="65" t="s">
        <v>12</v>
      </c>
      <c r="H153" s="89">
        <v>818</v>
      </c>
      <c r="I153" s="127">
        <v>680</v>
      </c>
      <c r="J153" s="65" t="s">
        <v>337</v>
      </c>
      <c r="K153" s="89" t="s">
        <v>399</v>
      </c>
      <c r="L153" s="65">
        <v>0</v>
      </c>
      <c r="M153" s="65">
        <v>6944</v>
      </c>
      <c r="N153" s="65" t="s">
        <v>107</v>
      </c>
      <c r="O153" s="179" t="s">
        <v>387</v>
      </c>
      <c r="P153" s="180"/>
      <c r="Q153" s="180"/>
      <c r="R153" s="181"/>
    </row>
    <row r="154" spans="1:18" ht="40.5" x14ac:dyDescent="0.3">
      <c r="A154" s="64" t="s">
        <v>396</v>
      </c>
      <c r="B154" s="64" t="s">
        <v>244</v>
      </c>
      <c r="C154" s="64" t="s">
        <v>209</v>
      </c>
      <c r="D154" s="64">
        <v>0</v>
      </c>
      <c r="E154" s="73" t="s">
        <v>108</v>
      </c>
      <c r="F154" s="77">
        <v>40515</v>
      </c>
      <c r="G154" s="64" t="s">
        <v>12</v>
      </c>
      <c r="H154" s="73">
        <v>818</v>
      </c>
      <c r="I154" s="126">
        <v>680</v>
      </c>
      <c r="J154" s="64" t="s">
        <v>337</v>
      </c>
      <c r="K154" s="73" t="s">
        <v>399</v>
      </c>
      <c r="L154" s="64">
        <v>0</v>
      </c>
      <c r="M154" s="64">
        <v>6944</v>
      </c>
      <c r="N154" s="64" t="s">
        <v>107</v>
      </c>
      <c r="O154" s="182" t="s">
        <v>387</v>
      </c>
      <c r="P154" s="183"/>
      <c r="Q154" s="183"/>
      <c r="R154" s="184"/>
    </row>
    <row r="155" spans="1:18" ht="40.5" x14ac:dyDescent="0.3">
      <c r="A155" s="65" t="s">
        <v>396</v>
      </c>
      <c r="B155" s="65" t="s">
        <v>244</v>
      </c>
      <c r="C155" s="65" t="s">
        <v>139</v>
      </c>
      <c r="D155" s="65">
        <v>60.105818456686798</v>
      </c>
      <c r="E155" s="89" t="s">
        <v>108</v>
      </c>
      <c r="F155" s="82">
        <v>40515</v>
      </c>
      <c r="G155" s="65" t="s">
        <v>12</v>
      </c>
      <c r="H155" s="176">
        <v>818</v>
      </c>
      <c r="I155" s="177">
        <v>680</v>
      </c>
      <c r="J155" s="128" t="s">
        <v>337</v>
      </c>
      <c r="K155" s="176" t="s">
        <v>399</v>
      </c>
      <c r="L155" s="128">
        <v>0</v>
      </c>
      <c r="M155" s="128">
        <v>6944</v>
      </c>
      <c r="N155" s="128" t="s">
        <v>107</v>
      </c>
      <c r="O155" s="191" t="s">
        <v>387</v>
      </c>
      <c r="P155" s="192"/>
      <c r="Q155" s="192"/>
      <c r="R155" s="193"/>
    </row>
    <row r="156" spans="1:18" ht="40.5" x14ac:dyDescent="0.3">
      <c r="A156" s="64" t="s">
        <v>397</v>
      </c>
      <c r="B156" s="64" t="s">
        <v>245</v>
      </c>
      <c r="C156" s="64" t="s">
        <v>136</v>
      </c>
      <c r="D156" s="64">
        <v>98.788868090566297</v>
      </c>
      <c r="E156" s="73" t="s">
        <v>108</v>
      </c>
      <c r="F156" s="77">
        <v>40529</v>
      </c>
      <c r="G156" s="64" t="s">
        <v>12</v>
      </c>
      <c r="H156" s="73">
        <v>818</v>
      </c>
      <c r="I156" s="126">
        <v>680</v>
      </c>
      <c r="J156" s="64" t="s">
        <v>337</v>
      </c>
      <c r="K156" s="73" t="s">
        <v>400</v>
      </c>
      <c r="L156" s="64">
        <v>0</v>
      </c>
      <c r="M156" s="64">
        <v>6937</v>
      </c>
      <c r="N156" s="64" t="s">
        <v>107</v>
      </c>
      <c r="O156" s="182" t="s">
        <v>387</v>
      </c>
      <c r="P156" s="183"/>
      <c r="Q156" s="183"/>
      <c r="R156" s="184"/>
    </row>
    <row r="157" spans="1:18" ht="40.5" x14ac:dyDescent="0.3">
      <c r="A157" s="128" t="s">
        <v>397</v>
      </c>
      <c r="B157" s="65" t="s">
        <v>245</v>
      </c>
      <c r="C157" s="65" t="s">
        <v>194</v>
      </c>
      <c r="D157" s="65">
        <v>0</v>
      </c>
      <c r="E157" s="89" t="s">
        <v>108</v>
      </c>
      <c r="F157" s="82">
        <v>40529</v>
      </c>
      <c r="G157" s="65" t="s">
        <v>12</v>
      </c>
      <c r="H157" s="176">
        <v>818</v>
      </c>
      <c r="I157" s="177">
        <v>680</v>
      </c>
      <c r="J157" s="128" t="s">
        <v>337</v>
      </c>
      <c r="K157" s="176" t="s">
        <v>400</v>
      </c>
      <c r="L157" s="128">
        <v>0</v>
      </c>
      <c r="M157" s="128">
        <v>6937</v>
      </c>
      <c r="N157" s="128" t="s">
        <v>107</v>
      </c>
      <c r="O157" s="191" t="s">
        <v>387</v>
      </c>
      <c r="P157" s="192"/>
      <c r="Q157" s="192"/>
      <c r="R157" s="193"/>
    </row>
    <row r="158" spans="1:18" ht="40.5" x14ac:dyDescent="0.3">
      <c r="A158" s="64" t="s">
        <v>397</v>
      </c>
      <c r="B158" s="64" t="s">
        <v>245</v>
      </c>
      <c r="C158" s="64" t="s">
        <v>207</v>
      </c>
      <c r="D158" s="64">
        <v>0</v>
      </c>
      <c r="E158" s="73" t="s">
        <v>108</v>
      </c>
      <c r="F158" s="77">
        <v>40529</v>
      </c>
      <c r="G158" s="64" t="s">
        <v>12</v>
      </c>
      <c r="H158" s="73">
        <v>818</v>
      </c>
      <c r="I158" s="126">
        <v>680</v>
      </c>
      <c r="J158" s="64" t="s">
        <v>337</v>
      </c>
      <c r="K158" s="73" t="s">
        <v>400</v>
      </c>
      <c r="L158" s="64">
        <v>0</v>
      </c>
      <c r="M158" s="64">
        <v>6937</v>
      </c>
      <c r="N158" s="64" t="s">
        <v>107</v>
      </c>
      <c r="O158" s="182" t="s">
        <v>387</v>
      </c>
      <c r="P158" s="183"/>
      <c r="Q158" s="183"/>
      <c r="R158" s="184"/>
    </row>
    <row r="159" spans="1:18" ht="40.5" x14ac:dyDescent="0.3">
      <c r="A159" s="128" t="s">
        <v>397</v>
      </c>
      <c r="B159" s="65" t="s">
        <v>245</v>
      </c>
      <c r="C159" s="65" t="s">
        <v>208</v>
      </c>
      <c r="D159" s="65">
        <v>0</v>
      </c>
      <c r="E159" s="89" t="s">
        <v>108</v>
      </c>
      <c r="F159" s="82">
        <v>40529</v>
      </c>
      <c r="G159" s="65" t="s">
        <v>12</v>
      </c>
      <c r="H159" s="176">
        <v>818</v>
      </c>
      <c r="I159" s="177">
        <v>680</v>
      </c>
      <c r="J159" s="128" t="s">
        <v>337</v>
      </c>
      <c r="K159" s="176" t="s">
        <v>400</v>
      </c>
      <c r="L159" s="128">
        <v>0</v>
      </c>
      <c r="M159" s="128">
        <v>6937</v>
      </c>
      <c r="N159" s="128" t="s">
        <v>107</v>
      </c>
      <c r="O159" s="191" t="s">
        <v>387</v>
      </c>
      <c r="P159" s="192"/>
      <c r="Q159" s="192"/>
      <c r="R159" s="193"/>
    </row>
    <row r="160" spans="1:18" ht="40.5" x14ac:dyDescent="0.3">
      <c r="A160" s="64" t="s">
        <v>397</v>
      </c>
      <c r="B160" s="64" t="s">
        <v>245</v>
      </c>
      <c r="C160" s="64" t="s">
        <v>209</v>
      </c>
      <c r="D160" s="64">
        <v>0</v>
      </c>
      <c r="E160" s="73" t="s">
        <v>108</v>
      </c>
      <c r="F160" s="77">
        <v>40529</v>
      </c>
      <c r="G160" s="64" t="s">
        <v>12</v>
      </c>
      <c r="H160" s="73">
        <v>818</v>
      </c>
      <c r="I160" s="126">
        <v>680</v>
      </c>
      <c r="J160" s="64" t="s">
        <v>337</v>
      </c>
      <c r="K160" s="73" t="s">
        <v>400</v>
      </c>
      <c r="L160" s="64">
        <v>0</v>
      </c>
      <c r="M160" s="64">
        <v>6937</v>
      </c>
      <c r="N160" s="64" t="s">
        <v>107</v>
      </c>
      <c r="O160" s="182" t="s">
        <v>387</v>
      </c>
      <c r="P160" s="183"/>
      <c r="Q160" s="183"/>
      <c r="R160" s="184"/>
    </row>
    <row r="161" spans="1:18" ht="40.5" x14ac:dyDescent="0.3">
      <c r="A161" s="64" t="s">
        <v>397</v>
      </c>
      <c r="B161" s="64" t="s">
        <v>245</v>
      </c>
      <c r="C161" s="64" t="s">
        <v>139</v>
      </c>
      <c r="D161" s="64">
        <v>123.306249235359</v>
      </c>
      <c r="E161" s="73" t="s">
        <v>108</v>
      </c>
      <c r="F161" s="77">
        <v>40529</v>
      </c>
      <c r="G161" s="64" t="s">
        <v>12</v>
      </c>
      <c r="H161" s="73">
        <v>818</v>
      </c>
      <c r="I161" s="126">
        <v>680</v>
      </c>
      <c r="J161" s="64" t="s">
        <v>337</v>
      </c>
      <c r="K161" s="73" t="s">
        <v>400</v>
      </c>
      <c r="L161" s="64">
        <v>0</v>
      </c>
      <c r="M161" s="64">
        <v>6937</v>
      </c>
      <c r="N161" s="64" t="s">
        <v>107</v>
      </c>
      <c r="O161" s="182" t="s">
        <v>387</v>
      </c>
      <c r="P161" s="183"/>
      <c r="Q161" s="183"/>
      <c r="R161" s="184"/>
    </row>
    <row r="162" spans="1:18" ht="60.75" x14ac:dyDescent="0.3">
      <c r="A162" s="65" t="s">
        <v>335</v>
      </c>
      <c r="B162" s="65" t="s">
        <v>246</v>
      </c>
      <c r="C162" s="65" t="s">
        <v>116</v>
      </c>
      <c r="D162" s="65">
        <v>708.035859327514</v>
      </c>
      <c r="E162" s="89" t="s">
        <v>247</v>
      </c>
      <c r="F162" s="82">
        <v>30952</v>
      </c>
      <c r="G162" s="65" t="s">
        <v>106</v>
      </c>
      <c r="H162" s="89">
        <v>450</v>
      </c>
      <c r="I162" s="127">
        <v>600</v>
      </c>
      <c r="J162" s="65" t="s">
        <v>337</v>
      </c>
      <c r="K162" s="89" t="s">
        <v>401</v>
      </c>
      <c r="L162" s="65">
        <v>6364</v>
      </c>
      <c r="M162" s="65">
        <f>6814-6364</f>
        <v>450</v>
      </c>
      <c r="N162" s="82">
        <v>33730</v>
      </c>
      <c r="O162" s="179" t="s">
        <v>402</v>
      </c>
      <c r="P162" s="180"/>
      <c r="Q162" s="180"/>
      <c r="R162" s="181"/>
    </row>
    <row r="163" spans="1:18" ht="40.5" x14ac:dyDescent="0.3">
      <c r="A163" s="64" t="s">
        <v>336</v>
      </c>
      <c r="B163" s="64" t="s">
        <v>248</v>
      </c>
      <c r="C163" s="64" t="s">
        <v>116</v>
      </c>
      <c r="D163" s="64">
        <v>716.82241496711697</v>
      </c>
      <c r="E163" s="73" t="s">
        <v>108</v>
      </c>
      <c r="F163" s="77">
        <v>38120</v>
      </c>
      <c r="G163" s="64" t="s">
        <v>3</v>
      </c>
      <c r="H163" s="73">
        <v>531</v>
      </c>
      <c r="I163" s="126">
        <v>600</v>
      </c>
      <c r="J163" s="64" t="s">
        <v>340</v>
      </c>
      <c r="K163" s="73" t="s">
        <v>403</v>
      </c>
      <c r="L163" s="64">
        <v>6438</v>
      </c>
      <c r="M163" s="64">
        <f>6850-6438</f>
        <v>412</v>
      </c>
      <c r="N163" s="77" t="s">
        <v>107</v>
      </c>
      <c r="O163" s="182" t="s">
        <v>404</v>
      </c>
      <c r="P163" s="183"/>
      <c r="Q163" s="183"/>
      <c r="R163" s="184"/>
    </row>
    <row r="164" spans="1:18" x14ac:dyDescent="0.3">
      <c r="A164" s="65"/>
      <c r="B164" s="65"/>
      <c r="C164" s="65"/>
      <c r="D164" s="65"/>
      <c r="E164" s="65"/>
      <c r="F164" s="82"/>
      <c r="G164" s="65"/>
      <c r="H164" s="89"/>
      <c r="I164" s="127"/>
      <c r="J164" s="65"/>
      <c r="K164" s="89"/>
      <c r="L164" s="65"/>
      <c r="M164" s="65"/>
      <c r="N164" s="65"/>
      <c r="O164" s="179"/>
      <c r="P164" s="180"/>
      <c r="Q164" s="180"/>
      <c r="R164" s="181"/>
    </row>
    <row r="165" spans="1:18" x14ac:dyDescent="0.3">
      <c r="A165" s="64"/>
      <c r="B165" s="64"/>
      <c r="C165" s="64"/>
      <c r="D165" s="64"/>
      <c r="E165" s="64"/>
      <c r="F165" s="77"/>
      <c r="G165" s="64"/>
      <c r="H165" s="73"/>
      <c r="I165" s="126"/>
      <c r="J165" s="64"/>
      <c r="K165" s="64"/>
      <c r="L165" s="64"/>
      <c r="M165" s="64"/>
      <c r="N165" s="77"/>
      <c r="O165" s="123"/>
      <c r="P165" s="124"/>
      <c r="Q165" s="124"/>
      <c r="R165" s="125"/>
    </row>
    <row r="166" spans="1:18" x14ac:dyDescent="0.3">
      <c r="A166" s="65"/>
      <c r="B166" s="65"/>
      <c r="C166" s="65"/>
      <c r="D166" s="65"/>
      <c r="E166" s="65"/>
      <c r="F166" s="82"/>
      <c r="G166" s="65"/>
      <c r="H166" s="89"/>
      <c r="I166" s="65"/>
      <c r="J166" s="65"/>
      <c r="K166" s="65"/>
      <c r="L166" s="65"/>
      <c r="M166" s="65"/>
      <c r="N166" s="65"/>
      <c r="O166" s="179"/>
      <c r="P166" s="180"/>
      <c r="Q166" s="180"/>
      <c r="R166" s="181"/>
    </row>
    <row r="167" spans="1:18" x14ac:dyDescent="0.3">
      <c r="A167" s="64"/>
      <c r="B167" s="64"/>
      <c r="C167" s="64"/>
      <c r="D167" s="64"/>
      <c r="E167" s="64"/>
      <c r="F167" s="77"/>
      <c r="G167" s="64"/>
      <c r="H167" s="73"/>
      <c r="I167" s="64"/>
      <c r="J167" s="64"/>
      <c r="K167" s="64"/>
      <c r="L167" s="64"/>
      <c r="M167" s="64"/>
      <c r="N167" s="64"/>
      <c r="O167" s="123"/>
      <c r="P167" s="124"/>
      <c r="Q167" s="124"/>
      <c r="R167" s="125"/>
    </row>
    <row r="168" spans="1:18" x14ac:dyDescent="0.3">
      <c r="A168" s="65"/>
      <c r="B168" s="65"/>
      <c r="C168" s="65"/>
      <c r="D168" s="65"/>
      <c r="E168" s="65"/>
      <c r="F168" s="82"/>
      <c r="G168" s="65"/>
      <c r="H168" s="89"/>
      <c r="I168" s="65"/>
      <c r="J168" s="65"/>
      <c r="K168" s="65"/>
      <c r="L168" s="65"/>
      <c r="M168" s="65"/>
      <c r="N168" s="65"/>
      <c r="O168" s="179"/>
      <c r="P168" s="180"/>
      <c r="Q168" s="180"/>
      <c r="R168" s="181"/>
    </row>
    <row r="169" spans="1:18" x14ac:dyDescent="0.3">
      <c r="A169" s="64"/>
      <c r="B169" s="64"/>
      <c r="C169" s="64"/>
      <c r="D169" s="64"/>
      <c r="E169" s="64"/>
      <c r="F169" s="77"/>
      <c r="G169" s="64"/>
      <c r="H169" s="73"/>
      <c r="I169" s="64"/>
      <c r="J169" s="64"/>
      <c r="K169" s="64"/>
      <c r="L169" s="64"/>
      <c r="M169" s="64"/>
      <c r="N169" s="64"/>
      <c r="O169" s="182"/>
      <c r="P169" s="183"/>
      <c r="Q169" s="183"/>
      <c r="R169" s="184"/>
    </row>
    <row r="170" spans="1:18" x14ac:dyDescent="0.3">
      <c r="A170" s="64"/>
      <c r="B170" s="64"/>
      <c r="C170" s="64"/>
      <c r="D170" s="64"/>
      <c r="E170" s="64"/>
      <c r="F170" s="77"/>
      <c r="G170" s="64"/>
      <c r="H170" s="73"/>
      <c r="I170" s="64"/>
      <c r="J170" s="64"/>
      <c r="K170" s="64"/>
      <c r="L170" s="64"/>
      <c r="M170" s="64"/>
      <c r="N170" s="64"/>
      <c r="O170" s="182"/>
      <c r="P170" s="183"/>
      <c r="Q170" s="183"/>
      <c r="R170" s="184"/>
    </row>
    <row r="171" spans="1:18" x14ac:dyDescent="0.3">
      <c r="A171" s="65"/>
      <c r="B171" s="65"/>
      <c r="C171" s="65"/>
      <c r="D171" s="65"/>
      <c r="E171" s="65"/>
      <c r="F171" s="82"/>
      <c r="G171" s="65"/>
      <c r="H171" s="89"/>
      <c r="I171" s="65"/>
      <c r="J171" s="65"/>
      <c r="K171" s="65"/>
      <c r="L171" s="65"/>
      <c r="M171" s="65"/>
      <c r="N171" s="65"/>
      <c r="O171" s="179"/>
      <c r="P171" s="180"/>
      <c r="Q171" s="180"/>
      <c r="R171" s="181"/>
    </row>
    <row r="172" spans="1:18" x14ac:dyDescent="0.3">
      <c r="A172" s="64"/>
      <c r="B172" s="64"/>
      <c r="C172" s="64"/>
      <c r="D172" s="64"/>
      <c r="E172" s="64"/>
      <c r="F172" s="77"/>
      <c r="G172" s="64"/>
      <c r="H172" s="73"/>
      <c r="I172" s="64"/>
      <c r="J172" s="64"/>
      <c r="K172" s="64"/>
      <c r="L172" s="64"/>
      <c r="M172" s="64"/>
      <c r="N172" s="64"/>
      <c r="O172" s="182"/>
      <c r="P172" s="183"/>
      <c r="Q172" s="183"/>
      <c r="R172" s="184"/>
    </row>
    <row r="173" spans="1:18" x14ac:dyDescent="0.3">
      <c r="A173" s="65"/>
      <c r="B173" s="65"/>
      <c r="C173" s="65"/>
      <c r="D173" s="65"/>
      <c r="E173" s="65"/>
      <c r="F173" s="82"/>
      <c r="G173" s="65"/>
      <c r="H173" s="89"/>
      <c r="I173" s="65"/>
      <c r="J173" s="65"/>
      <c r="K173" s="65"/>
      <c r="L173" s="65"/>
      <c r="M173" s="65"/>
      <c r="N173" s="65"/>
      <c r="O173" s="179"/>
      <c r="P173" s="180"/>
      <c r="Q173" s="180"/>
      <c r="R173" s="181"/>
    </row>
    <row r="174" spans="1:18" x14ac:dyDescent="0.3">
      <c r="A174" s="64"/>
      <c r="B174" s="64"/>
      <c r="C174" s="64"/>
      <c r="D174" s="64"/>
      <c r="E174" s="64"/>
      <c r="F174" s="77"/>
      <c r="G174" s="64"/>
      <c r="H174" s="73"/>
      <c r="I174" s="64"/>
      <c r="J174" s="64"/>
      <c r="K174" s="64"/>
      <c r="L174" s="64"/>
      <c r="M174" s="64"/>
      <c r="N174" s="64"/>
      <c r="O174" s="182"/>
      <c r="P174" s="183"/>
      <c r="Q174" s="183"/>
      <c r="R174" s="184"/>
    </row>
    <row r="175" spans="1:18" x14ac:dyDescent="0.3">
      <c r="A175" s="65"/>
      <c r="B175" s="65"/>
      <c r="C175" s="65"/>
      <c r="D175" s="65"/>
      <c r="E175" s="65"/>
      <c r="F175" s="82"/>
      <c r="G175" s="65"/>
      <c r="H175" s="89"/>
      <c r="I175" s="65"/>
      <c r="J175" s="65"/>
      <c r="K175" s="65"/>
      <c r="L175" s="65"/>
      <c r="M175" s="65"/>
      <c r="N175" s="65"/>
      <c r="O175" s="179"/>
      <c r="P175" s="180"/>
      <c r="Q175" s="180"/>
      <c r="R175" s="181"/>
    </row>
    <row r="176" spans="1:18" x14ac:dyDescent="0.3">
      <c r="A176" s="66"/>
      <c r="B176" s="66"/>
      <c r="C176" s="66"/>
      <c r="D176" s="66"/>
      <c r="E176" s="66"/>
      <c r="F176" s="83"/>
      <c r="G176" s="66"/>
      <c r="H176" s="90"/>
      <c r="I176" s="66"/>
      <c r="J176" s="66"/>
      <c r="K176" s="66"/>
      <c r="L176" s="66"/>
      <c r="M176" s="66"/>
      <c r="N176" s="66"/>
      <c r="O176" s="194"/>
      <c r="P176" s="195"/>
      <c r="Q176" s="195"/>
      <c r="R176" s="196"/>
    </row>
    <row r="177" spans="6:6" x14ac:dyDescent="0.3">
      <c r="F177" s="47"/>
    </row>
    <row r="178" spans="6:6" x14ac:dyDescent="0.3">
      <c r="F178" s="47"/>
    </row>
    <row r="179" spans="6:6" x14ac:dyDescent="0.3">
      <c r="F179" s="47"/>
    </row>
    <row r="180" spans="6:6" x14ac:dyDescent="0.3">
      <c r="F180" s="47"/>
    </row>
    <row r="181" spans="6:6" x14ac:dyDescent="0.3">
      <c r="F181" s="47"/>
    </row>
    <row r="182" spans="6:6" x14ac:dyDescent="0.3">
      <c r="F182" s="47"/>
    </row>
    <row r="183" spans="6:6" x14ac:dyDescent="0.3">
      <c r="F183" s="47"/>
    </row>
    <row r="184" spans="6:6" x14ac:dyDescent="0.3">
      <c r="F184" s="47"/>
    </row>
    <row r="185" spans="6:6" x14ac:dyDescent="0.3">
      <c r="F185" s="47"/>
    </row>
    <row r="186" spans="6:6" x14ac:dyDescent="0.3">
      <c r="F186" s="47"/>
    </row>
    <row r="187" spans="6:6" x14ac:dyDescent="0.3">
      <c r="F187" s="47"/>
    </row>
    <row r="188" spans="6:6" x14ac:dyDescent="0.3">
      <c r="F188" s="47"/>
    </row>
    <row r="189" spans="6:6" x14ac:dyDescent="0.3">
      <c r="F189" s="47"/>
    </row>
    <row r="190" spans="6:6" x14ac:dyDescent="0.3">
      <c r="F190" s="47"/>
    </row>
    <row r="191" spans="6:6" x14ac:dyDescent="0.3">
      <c r="F191" s="47"/>
    </row>
    <row r="192" spans="6:6" x14ac:dyDescent="0.3">
      <c r="F192" s="47"/>
    </row>
    <row r="193" spans="6:6" x14ac:dyDescent="0.3">
      <c r="F193" s="47"/>
    </row>
    <row r="194" spans="6:6" x14ac:dyDescent="0.3">
      <c r="F194" s="47"/>
    </row>
    <row r="195" spans="6:6" x14ac:dyDescent="0.3">
      <c r="F195" s="47"/>
    </row>
    <row r="196" spans="6:6" x14ac:dyDescent="0.3">
      <c r="F196" s="47"/>
    </row>
    <row r="197" spans="6:6" x14ac:dyDescent="0.3">
      <c r="F197" s="47"/>
    </row>
    <row r="198" spans="6:6" x14ac:dyDescent="0.3">
      <c r="F198" s="47"/>
    </row>
    <row r="199" spans="6:6" x14ac:dyDescent="0.3">
      <c r="F199" s="47"/>
    </row>
    <row r="200" spans="6:6" x14ac:dyDescent="0.3">
      <c r="F200" s="47"/>
    </row>
    <row r="201" spans="6:6" x14ac:dyDescent="0.3">
      <c r="F201" s="47"/>
    </row>
    <row r="202" spans="6:6" x14ac:dyDescent="0.3">
      <c r="F202" s="47"/>
    </row>
    <row r="203" spans="6:6" x14ac:dyDescent="0.3">
      <c r="F203" s="47"/>
    </row>
    <row r="204" spans="6:6" x14ac:dyDescent="0.3">
      <c r="F204" s="47"/>
    </row>
    <row r="205" spans="6:6" x14ac:dyDescent="0.3">
      <c r="F205" s="47"/>
    </row>
    <row r="206" spans="6:6" x14ac:dyDescent="0.3">
      <c r="F206" s="47"/>
    </row>
    <row r="207" spans="6:6" x14ac:dyDescent="0.3">
      <c r="F207" s="47"/>
    </row>
    <row r="208" spans="6:6" x14ac:dyDescent="0.3">
      <c r="F208" s="47"/>
    </row>
    <row r="209" spans="6:6" x14ac:dyDescent="0.3">
      <c r="F209" s="47"/>
    </row>
    <row r="210" spans="6:6" x14ac:dyDescent="0.3">
      <c r="F210" s="47"/>
    </row>
    <row r="211" spans="6:6" x14ac:dyDescent="0.3">
      <c r="F211" s="47"/>
    </row>
    <row r="212" spans="6:6" x14ac:dyDescent="0.3">
      <c r="F212" s="47"/>
    </row>
    <row r="213" spans="6:6" x14ac:dyDescent="0.3">
      <c r="F213" s="47"/>
    </row>
    <row r="214" spans="6:6" x14ac:dyDescent="0.3">
      <c r="F214" s="47"/>
    </row>
    <row r="215" spans="6:6" x14ac:dyDescent="0.3">
      <c r="F215" s="47"/>
    </row>
    <row r="216" spans="6:6" x14ac:dyDescent="0.3">
      <c r="F216" s="47"/>
    </row>
    <row r="217" spans="6:6" x14ac:dyDescent="0.3">
      <c r="F217" s="47"/>
    </row>
    <row r="218" spans="6:6" x14ac:dyDescent="0.3">
      <c r="F218" s="47"/>
    </row>
    <row r="219" spans="6:6" x14ac:dyDescent="0.3">
      <c r="F219" s="47"/>
    </row>
    <row r="220" spans="6:6" x14ac:dyDescent="0.3">
      <c r="F220" s="47"/>
    </row>
    <row r="221" spans="6:6" x14ac:dyDescent="0.3">
      <c r="F221" s="47"/>
    </row>
    <row r="222" spans="6:6" x14ac:dyDescent="0.3">
      <c r="F222" s="47"/>
    </row>
    <row r="223" spans="6:6" x14ac:dyDescent="0.3">
      <c r="F223" s="47"/>
    </row>
    <row r="224" spans="6:6" x14ac:dyDescent="0.3">
      <c r="F224" s="47"/>
    </row>
    <row r="225" spans="6:6" x14ac:dyDescent="0.3">
      <c r="F225" s="47"/>
    </row>
    <row r="226" spans="6:6" x14ac:dyDescent="0.3">
      <c r="F226" s="47"/>
    </row>
    <row r="227" spans="6:6" x14ac:dyDescent="0.3">
      <c r="F227" s="47"/>
    </row>
    <row r="228" spans="6:6" x14ac:dyDescent="0.3">
      <c r="F228" s="47"/>
    </row>
    <row r="229" spans="6:6" x14ac:dyDescent="0.3">
      <c r="F229" s="47"/>
    </row>
    <row r="230" spans="6:6" x14ac:dyDescent="0.3">
      <c r="F230" s="47"/>
    </row>
    <row r="231" spans="6:6" x14ac:dyDescent="0.3">
      <c r="F231" s="47"/>
    </row>
    <row r="232" spans="6:6" x14ac:dyDescent="0.3">
      <c r="F232" s="47"/>
    </row>
    <row r="233" spans="6:6" x14ac:dyDescent="0.3">
      <c r="F233" s="47"/>
    </row>
    <row r="234" spans="6:6" x14ac:dyDescent="0.3">
      <c r="F234" s="47"/>
    </row>
    <row r="235" spans="6:6" x14ac:dyDescent="0.3">
      <c r="F235" s="47"/>
    </row>
    <row r="236" spans="6:6" x14ac:dyDescent="0.3">
      <c r="F236" s="47"/>
    </row>
    <row r="237" spans="6:6" x14ac:dyDescent="0.3">
      <c r="F237" s="47"/>
    </row>
    <row r="238" spans="6:6" x14ac:dyDescent="0.3">
      <c r="F238" s="47"/>
    </row>
    <row r="239" spans="6:6" x14ac:dyDescent="0.3">
      <c r="F239" s="47"/>
    </row>
    <row r="240" spans="6:6" x14ac:dyDescent="0.3">
      <c r="F240" s="47"/>
    </row>
    <row r="241" spans="6:6" x14ac:dyDescent="0.3">
      <c r="F241" s="47"/>
    </row>
    <row r="242" spans="6:6" x14ac:dyDescent="0.3">
      <c r="F242" s="47"/>
    </row>
    <row r="243" spans="6:6" x14ac:dyDescent="0.3">
      <c r="F243" s="47"/>
    </row>
    <row r="244" spans="6:6" x14ac:dyDescent="0.3">
      <c r="F244" s="47"/>
    </row>
    <row r="245" spans="6:6" x14ac:dyDescent="0.3">
      <c r="F245" s="47"/>
    </row>
    <row r="246" spans="6:6" x14ac:dyDescent="0.3">
      <c r="F246" s="47"/>
    </row>
    <row r="247" spans="6:6" x14ac:dyDescent="0.3">
      <c r="F247" s="47"/>
    </row>
    <row r="248" spans="6:6" x14ac:dyDescent="0.3">
      <c r="F248" s="47"/>
    </row>
    <row r="249" spans="6:6" x14ac:dyDescent="0.3">
      <c r="F249" s="47"/>
    </row>
    <row r="250" spans="6:6" x14ac:dyDescent="0.3">
      <c r="F250" s="47"/>
    </row>
    <row r="251" spans="6:6" x14ac:dyDescent="0.3">
      <c r="F251" s="47"/>
    </row>
    <row r="252" spans="6:6" x14ac:dyDescent="0.3">
      <c r="F252" s="47"/>
    </row>
    <row r="253" spans="6:6" x14ac:dyDescent="0.3">
      <c r="F253" s="47"/>
    </row>
    <row r="254" spans="6:6" x14ac:dyDescent="0.3">
      <c r="F254" s="47"/>
    </row>
    <row r="255" spans="6:6" x14ac:dyDescent="0.3">
      <c r="F255" s="47"/>
    </row>
    <row r="256" spans="6:6" x14ac:dyDescent="0.3">
      <c r="F256" s="47"/>
    </row>
    <row r="257" spans="6:6" x14ac:dyDescent="0.3">
      <c r="F257" s="47"/>
    </row>
    <row r="258" spans="6:6" x14ac:dyDescent="0.3">
      <c r="F258" s="47"/>
    </row>
    <row r="259" spans="6:6" x14ac:dyDescent="0.3">
      <c r="F259" s="47"/>
    </row>
    <row r="260" spans="6:6" x14ac:dyDescent="0.3">
      <c r="F260" s="47"/>
    </row>
    <row r="261" spans="6:6" x14ac:dyDescent="0.3">
      <c r="F261" s="47"/>
    </row>
    <row r="262" spans="6:6" x14ac:dyDescent="0.3">
      <c r="F262" s="47"/>
    </row>
    <row r="263" spans="6:6" x14ac:dyDescent="0.3">
      <c r="F263" s="47"/>
    </row>
    <row r="264" spans="6:6" x14ac:dyDescent="0.3">
      <c r="F264" s="47"/>
    </row>
    <row r="265" spans="6:6" x14ac:dyDescent="0.3">
      <c r="F265" s="47"/>
    </row>
    <row r="266" spans="6:6" x14ac:dyDescent="0.3">
      <c r="F266" s="47"/>
    </row>
    <row r="267" spans="6:6" x14ac:dyDescent="0.3">
      <c r="F267" s="47"/>
    </row>
  </sheetData>
  <autoFilter ref="A14:S164">
    <filterColumn colId="14" showButton="0"/>
    <filterColumn colId="15" showButton="0"/>
    <filterColumn colId="16" showButton="0"/>
  </autoFilter>
  <mergeCells count="225">
    <mergeCell ref="O140:R140"/>
    <mergeCell ref="O138:R138"/>
    <mergeCell ref="O136:R136"/>
    <mergeCell ref="O133:R133"/>
    <mergeCell ref="O150:R150"/>
    <mergeCell ref="O145:R145"/>
    <mergeCell ref="O143:R143"/>
    <mergeCell ref="O164:R164"/>
    <mergeCell ref="O160:R160"/>
    <mergeCell ref="O152:R152"/>
    <mergeCell ref="O162:R162"/>
    <mergeCell ref="O153:R153"/>
    <mergeCell ref="O134:R134"/>
    <mergeCell ref="O151:R151"/>
    <mergeCell ref="O146:R146"/>
    <mergeCell ref="O144:R144"/>
    <mergeCell ref="O141:R141"/>
    <mergeCell ref="O139:R139"/>
    <mergeCell ref="O137:R137"/>
    <mergeCell ref="O135:R135"/>
    <mergeCell ref="O92:R92"/>
    <mergeCell ref="O88:R88"/>
    <mergeCell ref="O89:R89"/>
    <mergeCell ref="O91:R91"/>
    <mergeCell ref="O111:R111"/>
    <mergeCell ref="O109:R109"/>
    <mergeCell ref="O112:R112"/>
    <mergeCell ref="O124:R124"/>
    <mergeCell ref="O132:R132"/>
    <mergeCell ref="O130:R130"/>
    <mergeCell ref="O127:R127"/>
    <mergeCell ref="O123:R123"/>
    <mergeCell ref="O121:R121"/>
    <mergeCell ref="O119:R119"/>
    <mergeCell ref="O117:R117"/>
    <mergeCell ref="O115:R115"/>
    <mergeCell ref="O113:R113"/>
    <mergeCell ref="O125:R125"/>
    <mergeCell ref="O122:R122"/>
    <mergeCell ref="O120:R120"/>
    <mergeCell ref="O118:R118"/>
    <mergeCell ref="O116:R116"/>
    <mergeCell ref="O114:R114"/>
    <mergeCell ref="O126:R126"/>
    <mergeCell ref="O55:R55"/>
    <mergeCell ref="O68:R68"/>
    <mergeCell ref="O73:R73"/>
    <mergeCell ref="O74:R74"/>
    <mergeCell ref="O75:R75"/>
    <mergeCell ref="O4:P4"/>
    <mergeCell ref="O5:P5"/>
    <mergeCell ref="O6:P6"/>
    <mergeCell ref="Q5:R5"/>
    <mergeCell ref="Q6:R6"/>
    <mergeCell ref="O45:R45"/>
    <mergeCell ref="O44:R44"/>
    <mergeCell ref="O43:R43"/>
    <mergeCell ref="O31:R31"/>
    <mergeCell ref="O50:R50"/>
    <mergeCell ref="O49:R49"/>
    <mergeCell ref="O48:R48"/>
    <mergeCell ref="O47:R47"/>
    <mergeCell ref="O46:R46"/>
    <mergeCell ref="A13:R13"/>
    <mergeCell ref="O14:R14"/>
    <mergeCell ref="O26:R26"/>
    <mergeCell ref="O25:R25"/>
    <mergeCell ref="I8:L8"/>
    <mergeCell ref="O21:R21"/>
    <mergeCell ref="O20:R20"/>
    <mergeCell ref="O19:R19"/>
    <mergeCell ref="O18:R18"/>
    <mergeCell ref="C4:E4"/>
    <mergeCell ref="C5:E5"/>
    <mergeCell ref="C6:E6"/>
    <mergeCell ref="F4:H4"/>
    <mergeCell ref="F5:H5"/>
    <mergeCell ref="F6:H6"/>
    <mergeCell ref="Q11:R11"/>
    <mergeCell ref="I9:L9"/>
    <mergeCell ref="O8:P8"/>
    <mergeCell ref="O9:P9"/>
    <mergeCell ref="Q8:R8"/>
    <mergeCell ref="Q9:R9"/>
    <mergeCell ref="O7:P7"/>
    <mergeCell ref="A4:B4"/>
    <mergeCell ref="F7:H7"/>
    <mergeCell ref="A11:B11"/>
    <mergeCell ref="A8:B8"/>
    <mergeCell ref="A9:B9"/>
    <mergeCell ref="C8:E8"/>
    <mergeCell ref="C9:E9"/>
    <mergeCell ref="F8:H8"/>
    <mergeCell ref="F9:H9"/>
    <mergeCell ref="A10:B10"/>
    <mergeCell ref="F11:H11"/>
    <mergeCell ref="F10:H10"/>
    <mergeCell ref="A5:B5"/>
    <mergeCell ref="A6:B6"/>
    <mergeCell ref="A1:R1"/>
    <mergeCell ref="C3:E3"/>
    <mergeCell ref="C2:E2"/>
    <mergeCell ref="C7:E7"/>
    <mergeCell ref="C10:E10"/>
    <mergeCell ref="I7:L7"/>
    <mergeCell ref="I10:L10"/>
    <mergeCell ref="Q3:R3"/>
    <mergeCell ref="Q2:R2"/>
    <mergeCell ref="I3:L3"/>
    <mergeCell ref="I2:L2"/>
    <mergeCell ref="Q7:R7"/>
    <mergeCell ref="Q10:R10"/>
    <mergeCell ref="A7:B7"/>
    <mergeCell ref="A2:B2"/>
    <mergeCell ref="A3:B3"/>
    <mergeCell ref="O3:P3"/>
    <mergeCell ref="O2:P2"/>
    <mergeCell ref="F3:H3"/>
    <mergeCell ref="F2:H2"/>
    <mergeCell ref="I4:L4"/>
    <mergeCell ref="I5:L5"/>
    <mergeCell ref="I6:L6"/>
    <mergeCell ref="Q4:R4"/>
    <mergeCell ref="O33:R33"/>
    <mergeCell ref="O32:R32"/>
    <mergeCell ref="I11:L11"/>
    <mergeCell ref="O10:P10"/>
    <mergeCell ref="O11:P11"/>
    <mergeCell ref="O39:R39"/>
    <mergeCell ref="O38:R38"/>
    <mergeCell ref="O17:R17"/>
    <mergeCell ref="O16:R16"/>
    <mergeCell ref="O15:R15"/>
    <mergeCell ref="O29:R29"/>
    <mergeCell ref="O28:R28"/>
    <mergeCell ref="O27:R27"/>
    <mergeCell ref="O30:R30"/>
    <mergeCell ref="O36:R36"/>
    <mergeCell ref="O35:R35"/>
    <mergeCell ref="O34:R34"/>
    <mergeCell ref="D12:R12"/>
    <mergeCell ref="C11:E11"/>
    <mergeCell ref="A12:C12"/>
    <mergeCell ref="O37:R37"/>
    <mergeCell ref="O24:R24"/>
    <mergeCell ref="O23:R23"/>
    <mergeCell ref="O22:R22"/>
    <mergeCell ref="O76:R76"/>
    <mergeCell ref="O70:R70"/>
    <mergeCell ref="O69:R69"/>
    <mergeCell ref="O59:R59"/>
    <mergeCell ref="O57:R57"/>
    <mergeCell ref="O42:R42"/>
    <mergeCell ref="O41:R41"/>
    <mergeCell ref="O40:R40"/>
    <mergeCell ref="O61:R61"/>
    <mergeCell ref="O60:R60"/>
    <mergeCell ref="O63:R63"/>
    <mergeCell ref="O65:R65"/>
    <mergeCell ref="O67:R67"/>
    <mergeCell ref="O54:R54"/>
    <mergeCell ref="O62:R62"/>
    <mergeCell ref="O64:R64"/>
    <mergeCell ref="O66:R66"/>
    <mergeCell ref="O58:R58"/>
    <mergeCell ref="O53:R53"/>
    <mergeCell ref="O71:R71"/>
    <mergeCell ref="O72:R72"/>
    <mergeCell ref="O52:R52"/>
    <mergeCell ref="O51:R51"/>
    <mergeCell ref="O56:R56"/>
    <mergeCell ref="O176:R176"/>
    <mergeCell ref="O175:R175"/>
    <mergeCell ref="O174:R174"/>
    <mergeCell ref="O173:R173"/>
    <mergeCell ref="O172:R172"/>
    <mergeCell ref="O171:R171"/>
    <mergeCell ref="O170:R170"/>
    <mergeCell ref="O169:R169"/>
    <mergeCell ref="O168:R168"/>
    <mergeCell ref="O166:R166"/>
    <mergeCell ref="O159:R159"/>
    <mergeCell ref="O157:R157"/>
    <mergeCell ref="O155:R155"/>
    <mergeCell ref="O148:R148"/>
    <mergeCell ref="O154:R154"/>
    <mergeCell ref="O156:R156"/>
    <mergeCell ref="O158:R158"/>
    <mergeCell ref="O161:R161"/>
    <mergeCell ref="O77:R77"/>
    <mergeCell ref="O80:R80"/>
    <mergeCell ref="O81:R81"/>
    <mergeCell ref="O82:R82"/>
    <mergeCell ref="O83:R83"/>
    <mergeCell ref="O84:R84"/>
    <mergeCell ref="O85:R85"/>
    <mergeCell ref="O86:R86"/>
    <mergeCell ref="O90:R90"/>
    <mergeCell ref="O87:R87"/>
    <mergeCell ref="O79:R79"/>
    <mergeCell ref="O78:R78"/>
    <mergeCell ref="O128:R128"/>
    <mergeCell ref="O129:R129"/>
    <mergeCell ref="O147:R147"/>
    <mergeCell ref="O149:R149"/>
    <mergeCell ref="O163:R163"/>
    <mergeCell ref="O93:R93"/>
    <mergeCell ref="O95:R95"/>
    <mergeCell ref="O94:R94"/>
    <mergeCell ref="O107:R107"/>
    <mergeCell ref="O105:R105"/>
    <mergeCell ref="O103:R103"/>
    <mergeCell ref="O101:R101"/>
    <mergeCell ref="O99:R99"/>
    <mergeCell ref="O97:R97"/>
    <mergeCell ref="O110:R110"/>
    <mergeCell ref="O108:R108"/>
    <mergeCell ref="O106:R106"/>
    <mergeCell ref="O104:R104"/>
    <mergeCell ref="O102:R102"/>
    <mergeCell ref="O100:R100"/>
    <mergeCell ref="O98:R98"/>
    <mergeCell ref="O96:R96"/>
    <mergeCell ref="O131:R131"/>
    <mergeCell ref="O142:R142"/>
  </mergeCells>
  <hyperlinks>
    <hyperlink ref="D12" r:id="rId1"/>
  </hyperlinks>
  <printOptions horizontalCentered="1"/>
  <pageMargins left="0.25" right="0.21" top="0.21" bottom="0.21" header="0.25" footer="0.2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I25" sqref="I25"/>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299" t="s">
        <v>37</v>
      </c>
      <c r="B1" s="300"/>
      <c r="C1" s="300"/>
      <c r="D1" s="300"/>
      <c r="E1" s="300"/>
      <c r="F1" s="300"/>
      <c r="G1" s="300"/>
      <c r="H1" s="300"/>
      <c r="I1" s="300"/>
      <c r="J1" s="300"/>
      <c r="K1" s="300"/>
      <c r="L1" s="300"/>
      <c r="M1" s="300"/>
      <c r="N1" s="300"/>
      <c r="O1" s="300"/>
      <c r="P1" s="300"/>
    </row>
    <row r="2" spans="1:17" ht="15" customHeight="1" x14ac:dyDescent="0.25">
      <c r="A2" s="301"/>
      <c r="B2" s="301"/>
      <c r="C2" s="270" t="s">
        <v>38</v>
      </c>
      <c r="D2" s="270"/>
      <c r="E2" s="270"/>
      <c r="F2" s="270"/>
      <c r="G2" s="270"/>
      <c r="H2" s="270"/>
      <c r="I2" s="270" t="s">
        <v>38</v>
      </c>
      <c r="J2" s="270"/>
      <c r="K2" s="270"/>
      <c r="L2" s="270"/>
      <c r="M2" s="270"/>
      <c r="N2" s="270"/>
      <c r="O2" s="270" t="s">
        <v>38</v>
      </c>
      <c r="P2" s="270"/>
      <c r="Q2" s="13"/>
    </row>
    <row r="3" spans="1:17" ht="15" customHeight="1" x14ac:dyDescent="0.25">
      <c r="A3" s="270" t="s">
        <v>39</v>
      </c>
      <c r="B3" s="270"/>
      <c r="C3" s="270" t="s">
        <v>42</v>
      </c>
      <c r="D3" s="270"/>
      <c r="E3" s="270"/>
      <c r="F3" s="270" t="s">
        <v>39</v>
      </c>
      <c r="G3" s="270"/>
      <c r="H3" s="270"/>
      <c r="I3" s="270" t="s">
        <v>42</v>
      </c>
      <c r="J3" s="270"/>
      <c r="K3" s="270"/>
      <c r="L3" s="270"/>
      <c r="M3" s="270" t="s">
        <v>39</v>
      </c>
      <c r="N3" s="270"/>
      <c r="O3" s="270" t="s">
        <v>42</v>
      </c>
      <c r="P3" s="270"/>
      <c r="Q3" s="13"/>
    </row>
    <row r="4" spans="1:17" s="25" customFormat="1" ht="15" customHeight="1" x14ac:dyDescent="0.25">
      <c r="A4" s="269" t="s">
        <v>53</v>
      </c>
      <c r="B4" s="269"/>
      <c r="C4" s="295" t="s">
        <v>59</v>
      </c>
      <c r="D4" s="295"/>
      <c r="E4" s="295"/>
      <c r="F4" s="269" t="s">
        <v>56</v>
      </c>
      <c r="G4" s="269"/>
      <c r="H4" s="269"/>
      <c r="I4" s="269" t="s">
        <v>60</v>
      </c>
      <c r="J4" s="269"/>
      <c r="K4" s="269"/>
      <c r="L4" s="269"/>
      <c r="M4" s="270"/>
      <c r="N4" s="270"/>
      <c r="O4" s="270"/>
      <c r="P4" s="270"/>
    </row>
    <row r="5" spans="1:17" s="25" customFormat="1" ht="15" customHeight="1" x14ac:dyDescent="0.25">
      <c r="A5" s="269" t="s">
        <v>54</v>
      </c>
      <c r="B5" s="269"/>
      <c r="C5" s="295" t="s">
        <v>59</v>
      </c>
      <c r="D5" s="295"/>
      <c r="E5" s="295"/>
      <c r="F5" s="269" t="s">
        <v>57</v>
      </c>
      <c r="G5" s="269"/>
      <c r="H5" s="269"/>
      <c r="I5" s="269" t="s">
        <v>60</v>
      </c>
      <c r="J5" s="269"/>
      <c r="K5" s="269"/>
      <c r="L5" s="269"/>
      <c r="M5" s="270"/>
      <c r="N5" s="270"/>
      <c r="O5" s="270"/>
      <c r="P5" s="270"/>
    </row>
    <row r="6" spans="1:17" s="25" customFormat="1" ht="15" customHeight="1" x14ac:dyDescent="0.25">
      <c r="A6" s="293" t="s">
        <v>55</v>
      </c>
      <c r="B6" s="293"/>
      <c r="C6" s="294" t="s">
        <v>59</v>
      </c>
      <c r="D6" s="295"/>
      <c r="E6" s="295"/>
      <c r="F6" s="269" t="s">
        <v>58</v>
      </c>
      <c r="G6" s="269"/>
      <c r="H6" s="269"/>
      <c r="I6" s="269" t="s">
        <v>60</v>
      </c>
      <c r="J6" s="269"/>
      <c r="K6" s="269"/>
      <c r="L6" s="269"/>
      <c r="M6" s="270"/>
      <c r="N6" s="270"/>
      <c r="O6" s="270"/>
      <c r="P6" s="270"/>
    </row>
    <row r="7" spans="1:17" s="26" customFormat="1" ht="22.5" customHeight="1" x14ac:dyDescent="0.2">
      <c r="A7" s="290" t="s">
        <v>67</v>
      </c>
      <c r="B7" s="291"/>
      <c r="C7" s="292"/>
      <c r="D7" s="287" t="s">
        <v>77</v>
      </c>
      <c r="E7" s="288"/>
      <c r="F7" s="288"/>
      <c r="G7" s="288"/>
      <c r="H7" s="288"/>
      <c r="I7" s="288"/>
      <c r="J7" s="288"/>
      <c r="K7" s="288"/>
      <c r="L7" s="288"/>
      <c r="M7" s="288"/>
      <c r="N7" s="288"/>
      <c r="O7" s="288"/>
      <c r="P7" s="289"/>
    </row>
    <row r="8" spans="1:17" s="1" customFormat="1" ht="43.5" customHeight="1" x14ac:dyDescent="0.25">
      <c r="A8" s="280" t="s">
        <v>32</v>
      </c>
      <c r="B8" s="281"/>
      <c r="C8" s="281"/>
      <c r="D8" s="282"/>
      <c r="E8" s="282"/>
      <c r="F8" s="282"/>
      <c r="G8" s="282"/>
      <c r="H8" s="282"/>
      <c r="I8" s="282"/>
      <c r="J8" s="282"/>
      <c r="K8" s="282"/>
      <c r="L8" s="282"/>
      <c r="M8" s="282"/>
      <c r="N8" s="282"/>
      <c r="O8" s="282"/>
      <c r="P8" s="283"/>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296" t="s">
        <v>62</v>
      </c>
      <c r="N9" s="297"/>
      <c r="O9" s="297"/>
      <c r="P9" s="298"/>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266"/>
      <c r="N10" s="267"/>
      <c r="O10" s="267"/>
      <c r="P10" s="268"/>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284" t="s">
        <v>16</v>
      </c>
      <c r="N11" s="285"/>
      <c r="O11" s="285"/>
      <c r="P11" s="286"/>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274" t="s">
        <v>36</v>
      </c>
      <c r="N12" s="275"/>
      <c r="O12" s="275"/>
      <c r="P12" s="276"/>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277" t="s">
        <v>47</v>
      </c>
      <c r="N13" s="278"/>
      <c r="O13" s="278"/>
      <c r="P13" s="279"/>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274" t="s">
        <v>31</v>
      </c>
      <c r="N14" s="275"/>
      <c r="O14" s="275"/>
      <c r="P14" s="276"/>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271"/>
      <c r="N15" s="272"/>
      <c r="O15" s="272"/>
      <c r="P15" s="273"/>
    </row>
    <row r="16" spans="1:17" s="25" customFormat="1" ht="15" customHeight="1" x14ac:dyDescent="0.2">
      <c r="A16" s="30" t="s">
        <v>73</v>
      </c>
      <c r="B16" s="27" t="s">
        <v>74</v>
      </c>
      <c r="C16" s="27" t="s">
        <v>55</v>
      </c>
      <c r="D16" s="27" t="s">
        <v>75</v>
      </c>
      <c r="E16" s="27" t="s">
        <v>2</v>
      </c>
      <c r="F16" s="27"/>
      <c r="G16" s="27" t="s">
        <v>76</v>
      </c>
      <c r="H16" s="27"/>
      <c r="I16" s="29"/>
      <c r="J16" s="29"/>
      <c r="K16" s="30"/>
      <c r="L16" s="30"/>
      <c r="M16" s="266"/>
      <c r="N16" s="267"/>
      <c r="O16" s="267"/>
      <c r="P16" s="268"/>
    </row>
    <row r="17" spans="1:17" ht="15" customHeight="1" x14ac:dyDescent="0.2">
      <c r="A17" s="8"/>
      <c r="B17" s="15"/>
      <c r="C17" s="15"/>
      <c r="D17" s="15"/>
      <c r="E17" s="15"/>
      <c r="F17" s="15"/>
      <c r="G17" s="15"/>
      <c r="H17" s="15"/>
      <c r="I17" s="16"/>
      <c r="J17" s="16"/>
      <c r="K17" s="8"/>
      <c r="L17" s="8"/>
      <c r="M17" s="260"/>
      <c r="N17" s="261"/>
      <c r="O17" s="261"/>
      <c r="P17" s="262"/>
      <c r="Q17" s="13"/>
    </row>
    <row r="18" spans="1:17" ht="15" customHeight="1" x14ac:dyDescent="0.2">
      <c r="A18" s="6"/>
      <c r="B18" s="7"/>
      <c r="C18" s="7"/>
      <c r="D18" s="7"/>
      <c r="E18" s="7"/>
      <c r="F18" s="7"/>
      <c r="G18" s="7"/>
      <c r="H18" s="7"/>
      <c r="I18" s="14"/>
      <c r="J18" s="14"/>
      <c r="K18" s="6"/>
      <c r="L18" s="6"/>
      <c r="M18" s="263"/>
      <c r="N18" s="264"/>
      <c r="O18" s="264"/>
      <c r="P18" s="265"/>
      <c r="Q18" s="13"/>
    </row>
    <row r="19" spans="1:17" ht="15" customHeight="1" x14ac:dyDescent="0.2">
      <c r="A19" s="8"/>
      <c r="B19" s="15"/>
      <c r="C19" s="15"/>
      <c r="D19" s="15"/>
      <c r="E19" s="15"/>
      <c r="F19" s="15"/>
      <c r="G19" s="15"/>
      <c r="H19" s="15"/>
      <c r="I19" s="16"/>
      <c r="J19" s="16"/>
      <c r="K19" s="8"/>
      <c r="L19" s="8"/>
      <c r="M19" s="260"/>
      <c r="N19" s="261"/>
      <c r="O19" s="261"/>
      <c r="P19" s="262"/>
      <c r="Q19" s="13"/>
    </row>
    <row r="20" spans="1:17" ht="15" customHeight="1" x14ac:dyDescent="0.2">
      <c r="A20" s="6"/>
      <c r="B20" s="7"/>
      <c r="C20" s="7"/>
      <c r="D20" s="7"/>
      <c r="E20" s="7"/>
      <c r="F20" s="7"/>
      <c r="G20" s="7"/>
      <c r="H20" s="7"/>
      <c r="I20" s="14"/>
      <c r="J20" s="14"/>
      <c r="K20" s="6"/>
      <c r="L20" s="6"/>
      <c r="M20" s="263"/>
      <c r="N20" s="264"/>
      <c r="O20" s="264"/>
      <c r="P20" s="265"/>
      <c r="Q20" s="13"/>
    </row>
    <row r="21" spans="1:17" ht="15" customHeight="1" x14ac:dyDescent="0.2">
      <c r="A21" s="8"/>
      <c r="B21" s="15"/>
      <c r="C21" s="15"/>
      <c r="D21" s="15"/>
      <c r="E21" s="15"/>
      <c r="F21" s="15"/>
      <c r="G21" s="15"/>
      <c r="H21" s="15"/>
      <c r="I21" s="16"/>
      <c r="J21" s="16"/>
      <c r="K21" s="8"/>
      <c r="L21" s="8"/>
      <c r="M21" s="260"/>
      <c r="N21" s="261"/>
      <c r="O21" s="261"/>
      <c r="P21" s="262"/>
      <c r="Q21" s="13"/>
    </row>
    <row r="22" spans="1:17" ht="15" customHeight="1" x14ac:dyDescent="0.2">
      <c r="A22" s="6"/>
      <c r="B22" s="7"/>
      <c r="C22" s="7"/>
      <c r="D22" s="7"/>
      <c r="E22" s="7"/>
      <c r="F22" s="7"/>
      <c r="G22" s="7"/>
      <c r="H22" s="7"/>
      <c r="I22" s="14"/>
      <c r="J22" s="14"/>
      <c r="K22" s="6"/>
      <c r="L22" s="6"/>
      <c r="M22" s="263"/>
      <c r="N22" s="264"/>
      <c r="O22" s="264"/>
      <c r="P22" s="265"/>
      <c r="Q22" s="13"/>
    </row>
    <row r="23" spans="1:17" ht="15" customHeight="1" x14ac:dyDescent="0.2">
      <c r="A23" s="8"/>
      <c r="B23" s="15"/>
      <c r="C23" s="15"/>
      <c r="D23" s="15"/>
      <c r="E23" s="15"/>
      <c r="F23" s="15"/>
      <c r="G23" s="15"/>
      <c r="H23" s="15"/>
      <c r="I23" s="16"/>
      <c r="J23" s="16"/>
      <c r="K23" s="8"/>
      <c r="L23" s="8"/>
      <c r="M23" s="260"/>
      <c r="N23" s="261"/>
      <c r="O23" s="261"/>
      <c r="P23" s="262"/>
      <c r="Q23" s="13"/>
    </row>
    <row r="24" spans="1:17" ht="15" customHeight="1" x14ac:dyDescent="0.2">
      <c r="A24" s="6"/>
      <c r="B24" s="7"/>
      <c r="C24" s="7"/>
      <c r="D24" s="7"/>
      <c r="E24" s="7"/>
      <c r="F24" s="7"/>
      <c r="G24" s="7"/>
      <c r="H24" s="7"/>
      <c r="I24" s="14"/>
      <c r="J24" s="14"/>
      <c r="K24" s="6"/>
      <c r="L24" s="6"/>
      <c r="M24" s="263"/>
      <c r="N24" s="264"/>
      <c r="O24" s="264"/>
      <c r="P24" s="265"/>
      <c r="Q24" s="13"/>
    </row>
    <row r="25" spans="1:17" ht="15" customHeight="1" x14ac:dyDescent="0.2">
      <c r="A25" s="8"/>
      <c r="B25" s="15"/>
      <c r="C25" s="15"/>
      <c r="D25" s="15"/>
      <c r="E25" s="15"/>
      <c r="F25" s="15"/>
      <c r="G25" s="15"/>
      <c r="H25" s="15"/>
      <c r="I25" s="16"/>
      <c r="J25" s="16"/>
      <c r="K25" s="8"/>
      <c r="L25" s="8"/>
      <c r="M25" s="260"/>
      <c r="N25" s="261"/>
      <c r="O25" s="261"/>
      <c r="P25" s="262"/>
      <c r="Q25" s="13"/>
    </row>
    <row r="26" spans="1:17" ht="15" customHeight="1" x14ac:dyDescent="0.2">
      <c r="A26" s="6"/>
      <c r="B26" s="7"/>
      <c r="C26" s="7"/>
      <c r="D26" s="7"/>
      <c r="E26" s="7"/>
      <c r="F26" s="7"/>
      <c r="G26" s="7"/>
      <c r="H26" s="7"/>
      <c r="I26" s="14"/>
      <c r="J26" s="14"/>
      <c r="K26" s="6"/>
      <c r="L26" s="6"/>
      <c r="M26" s="263"/>
      <c r="N26" s="264"/>
      <c r="O26" s="264"/>
      <c r="P26" s="265"/>
      <c r="Q26" s="13"/>
    </row>
    <row r="27" spans="1:17" ht="15" customHeight="1" x14ac:dyDescent="0.2">
      <c r="A27" s="8"/>
      <c r="B27" s="15"/>
      <c r="C27" s="15"/>
      <c r="D27" s="15"/>
      <c r="E27" s="15"/>
      <c r="F27" s="15"/>
      <c r="G27" s="15"/>
      <c r="H27" s="15"/>
      <c r="I27" s="16"/>
      <c r="J27" s="16"/>
      <c r="K27" s="8"/>
      <c r="L27" s="8"/>
      <c r="M27" s="260"/>
      <c r="N27" s="261"/>
      <c r="O27" s="261"/>
      <c r="P27" s="262"/>
      <c r="Q27" s="13"/>
    </row>
    <row r="28" spans="1:17" ht="15" customHeight="1" x14ac:dyDescent="0.2">
      <c r="A28" s="6"/>
      <c r="B28" s="7"/>
      <c r="C28" s="7"/>
      <c r="D28" s="7"/>
      <c r="E28" s="7"/>
      <c r="F28" s="7"/>
      <c r="G28" s="7"/>
      <c r="H28" s="7"/>
      <c r="I28" s="14"/>
      <c r="J28" s="14"/>
      <c r="K28" s="6"/>
      <c r="L28" s="6"/>
      <c r="M28" s="263"/>
      <c r="N28" s="264"/>
      <c r="O28" s="264"/>
      <c r="P28" s="265"/>
      <c r="Q28" s="13"/>
    </row>
    <row r="29" spans="1:17" ht="15" customHeight="1" x14ac:dyDescent="0.2">
      <c r="A29" s="8"/>
      <c r="B29" s="15"/>
      <c r="C29" s="15"/>
      <c r="D29" s="15"/>
      <c r="E29" s="15"/>
      <c r="F29" s="15"/>
      <c r="G29" s="15"/>
      <c r="H29" s="15"/>
      <c r="I29" s="16"/>
      <c r="J29" s="16"/>
      <c r="K29" s="8"/>
      <c r="L29" s="8"/>
      <c r="M29" s="260"/>
      <c r="N29" s="261"/>
      <c r="O29" s="261"/>
      <c r="P29" s="262"/>
      <c r="Q29" s="13"/>
    </row>
    <row r="30" spans="1:17" ht="15" customHeight="1" x14ac:dyDescent="0.2">
      <c r="A30" s="6"/>
      <c r="B30" s="7"/>
      <c r="C30" s="7"/>
      <c r="D30" s="7"/>
      <c r="E30" s="7"/>
      <c r="F30" s="7"/>
      <c r="G30" s="7"/>
      <c r="H30" s="7"/>
      <c r="I30" s="14"/>
      <c r="J30" s="14"/>
      <c r="K30" s="6"/>
      <c r="L30" s="6"/>
      <c r="M30" s="263"/>
      <c r="N30" s="264"/>
      <c r="O30" s="264"/>
      <c r="P30" s="265"/>
      <c r="Q30" s="13"/>
    </row>
    <row r="31" spans="1:17" ht="15" customHeight="1" x14ac:dyDescent="0.2">
      <c r="A31" s="8"/>
      <c r="B31" s="15"/>
      <c r="C31" s="15"/>
      <c r="D31" s="15"/>
      <c r="E31" s="15"/>
      <c r="F31" s="15"/>
      <c r="G31" s="15"/>
      <c r="H31" s="15"/>
      <c r="I31" s="16"/>
      <c r="J31" s="16"/>
      <c r="K31" s="8"/>
      <c r="L31" s="8"/>
      <c r="M31" s="260"/>
      <c r="N31" s="261"/>
      <c r="O31" s="261"/>
      <c r="P31" s="262"/>
      <c r="Q31" s="13"/>
    </row>
    <row r="32" spans="1:17" ht="15" customHeight="1" x14ac:dyDescent="0.2">
      <c r="A32" s="6"/>
      <c r="B32" s="7"/>
      <c r="C32" s="7"/>
      <c r="D32" s="7"/>
      <c r="E32" s="7"/>
      <c r="F32" s="7"/>
      <c r="G32" s="7"/>
      <c r="H32" s="7"/>
      <c r="I32" s="14"/>
      <c r="J32" s="14"/>
      <c r="K32" s="6"/>
      <c r="L32" s="6"/>
      <c r="M32" s="263"/>
      <c r="N32" s="264"/>
      <c r="O32" s="264"/>
      <c r="P32" s="265"/>
      <c r="Q32" s="13"/>
    </row>
    <row r="33" spans="1:17" ht="15" customHeight="1" x14ac:dyDescent="0.2">
      <c r="A33" s="8"/>
      <c r="B33" s="15"/>
      <c r="C33" s="15"/>
      <c r="D33" s="15"/>
      <c r="E33" s="15"/>
      <c r="F33" s="15"/>
      <c r="G33" s="15"/>
      <c r="H33" s="15"/>
      <c r="I33" s="16"/>
      <c r="J33" s="16"/>
      <c r="K33" s="8"/>
      <c r="L33" s="8"/>
      <c r="M33" s="260"/>
      <c r="N33" s="261"/>
      <c r="O33" s="261"/>
      <c r="P33" s="262"/>
      <c r="Q33" s="13"/>
    </row>
    <row r="34" spans="1:17" ht="15" customHeight="1" x14ac:dyDescent="0.2">
      <c r="A34" s="6"/>
      <c r="B34" s="7"/>
      <c r="C34" s="7"/>
      <c r="D34" s="7"/>
      <c r="E34" s="7"/>
      <c r="F34" s="7"/>
      <c r="G34" s="7"/>
      <c r="H34" s="7"/>
      <c r="I34" s="14"/>
      <c r="J34" s="14"/>
      <c r="K34" s="6"/>
      <c r="L34" s="6"/>
      <c r="M34" s="263"/>
      <c r="N34" s="264"/>
      <c r="O34" s="264"/>
      <c r="P34" s="265"/>
      <c r="Q34" s="13"/>
    </row>
    <row r="35" spans="1:17" ht="15" customHeight="1" x14ac:dyDescent="0.2">
      <c r="A35" s="8"/>
      <c r="B35" s="15"/>
      <c r="C35" s="15"/>
      <c r="D35" s="15"/>
      <c r="E35" s="15"/>
      <c r="F35" s="15"/>
      <c r="G35" s="15"/>
      <c r="H35" s="15"/>
      <c r="I35" s="16"/>
      <c r="J35" s="16"/>
      <c r="K35" s="8"/>
      <c r="L35" s="8"/>
      <c r="M35" s="260"/>
      <c r="N35" s="261"/>
      <c r="O35" s="261"/>
      <c r="P35" s="262"/>
      <c r="Q35" s="13"/>
    </row>
    <row r="36" spans="1:17" ht="15" customHeight="1" x14ac:dyDescent="0.2">
      <c r="A36" s="6"/>
      <c r="B36" s="7"/>
      <c r="C36" s="7"/>
      <c r="D36" s="7"/>
      <c r="E36" s="7"/>
      <c r="F36" s="7"/>
      <c r="G36" s="7"/>
      <c r="H36" s="7"/>
      <c r="I36" s="14"/>
      <c r="J36" s="14"/>
      <c r="K36" s="6"/>
      <c r="L36" s="6"/>
      <c r="M36" s="263"/>
      <c r="N36" s="264"/>
      <c r="O36" s="264"/>
      <c r="P36" s="265"/>
      <c r="Q36" s="13"/>
    </row>
    <row r="37" spans="1:17" ht="15" customHeight="1" x14ac:dyDescent="0.2">
      <c r="A37" s="8"/>
      <c r="B37" s="15"/>
      <c r="C37" s="15"/>
      <c r="D37" s="15"/>
      <c r="E37" s="15"/>
      <c r="F37" s="15"/>
      <c r="G37" s="15"/>
      <c r="H37" s="15"/>
      <c r="I37" s="16"/>
      <c r="J37" s="16"/>
      <c r="K37" s="8"/>
      <c r="L37" s="8"/>
      <c r="M37" s="260"/>
      <c r="N37" s="261"/>
      <c r="O37" s="261"/>
      <c r="P37" s="262"/>
      <c r="Q37" s="13"/>
    </row>
    <row r="38" spans="1:17" ht="15" customHeight="1" x14ac:dyDescent="0.2">
      <c r="A38" s="6"/>
      <c r="B38" s="7"/>
      <c r="C38" s="7"/>
      <c r="D38" s="7"/>
      <c r="E38" s="7"/>
      <c r="F38" s="7"/>
      <c r="G38" s="7"/>
      <c r="H38" s="7"/>
      <c r="I38" s="14"/>
      <c r="J38" s="14"/>
      <c r="K38" s="6"/>
      <c r="L38" s="6"/>
      <c r="M38" s="263"/>
      <c r="N38" s="264"/>
      <c r="O38" s="264"/>
      <c r="P38" s="265"/>
      <c r="Q38" s="13"/>
    </row>
    <row r="39" spans="1:17" ht="15" customHeight="1" x14ac:dyDescent="0.2">
      <c r="A39" s="8"/>
      <c r="B39" s="15"/>
      <c r="C39" s="15"/>
      <c r="D39" s="15"/>
      <c r="E39" s="15"/>
      <c r="F39" s="15"/>
      <c r="G39" s="15"/>
      <c r="H39" s="15"/>
      <c r="I39" s="16"/>
      <c r="J39" s="16"/>
      <c r="K39" s="8"/>
      <c r="L39" s="8"/>
      <c r="M39" s="260"/>
      <c r="N39" s="261"/>
      <c r="O39" s="261"/>
      <c r="P39" s="262"/>
      <c r="Q39" s="13"/>
    </row>
    <row r="40" spans="1:17" ht="15" customHeight="1" x14ac:dyDescent="0.2">
      <c r="A40" s="6"/>
      <c r="B40" s="7"/>
      <c r="C40" s="7"/>
      <c r="D40" s="7"/>
      <c r="E40" s="7"/>
      <c r="F40" s="7"/>
      <c r="G40" s="7"/>
      <c r="H40" s="7"/>
      <c r="I40" s="14"/>
      <c r="J40" s="14"/>
      <c r="K40" s="6"/>
      <c r="L40" s="6"/>
      <c r="M40" s="263"/>
      <c r="N40" s="264"/>
      <c r="O40" s="264"/>
      <c r="P40" s="265"/>
      <c r="Q40" s="13"/>
    </row>
    <row r="41" spans="1:17" ht="15" customHeight="1" x14ac:dyDescent="0.2">
      <c r="A41" s="8"/>
      <c r="B41" s="15"/>
      <c r="C41" s="15"/>
      <c r="D41" s="15"/>
      <c r="E41" s="15"/>
      <c r="F41" s="15"/>
      <c r="G41" s="15"/>
      <c r="H41" s="15"/>
      <c r="I41" s="16"/>
      <c r="J41" s="16"/>
      <c r="K41" s="8"/>
      <c r="L41" s="8"/>
      <c r="M41" s="260"/>
      <c r="N41" s="261"/>
      <c r="O41" s="261"/>
      <c r="P41" s="262"/>
      <c r="Q41" s="13"/>
    </row>
    <row r="42" spans="1:17" ht="15" customHeight="1" x14ac:dyDescent="0.2">
      <c r="A42" s="6"/>
      <c r="B42" s="7"/>
      <c r="C42" s="7"/>
      <c r="D42" s="7"/>
      <c r="E42" s="7"/>
      <c r="F42" s="7"/>
      <c r="G42" s="7"/>
      <c r="H42" s="7"/>
      <c r="I42" s="14"/>
      <c r="J42" s="14"/>
      <c r="K42" s="6"/>
      <c r="L42" s="6"/>
      <c r="M42" s="263"/>
      <c r="N42" s="264"/>
      <c r="O42" s="264"/>
      <c r="P42" s="265"/>
      <c r="Q42" s="13"/>
    </row>
    <row r="43" spans="1:17" ht="15" customHeight="1" x14ac:dyDescent="0.2">
      <c r="A43" s="8"/>
      <c r="B43" s="15"/>
      <c r="C43" s="15"/>
      <c r="D43" s="15"/>
      <c r="E43" s="15"/>
      <c r="F43" s="15"/>
      <c r="G43" s="15"/>
      <c r="H43" s="15"/>
      <c r="I43" s="16"/>
      <c r="J43" s="16"/>
      <c r="K43" s="8"/>
      <c r="L43" s="8"/>
      <c r="M43" s="260"/>
      <c r="N43" s="261"/>
      <c r="O43" s="261"/>
      <c r="P43" s="262"/>
      <c r="Q43" s="13"/>
    </row>
    <row r="44" spans="1:17" x14ac:dyDescent="0.2">
      <c r="A44" s="6"/>
      <c r="B44" s="7"/>
      <c r="C44" s="7"/>
      <c r="D44" s="7"/>
      <c r="E44" s="7"/>
      <c r="F44" s="7"/>
      <c r="G44" s="7"/>
      <c r="H44" s="7"/>
      <c r="I44" s="14"/>
      <c r="J44" s="14"/>
      <c r="K44" s="6"/>
      <c r="L44" s="6"/>
      <c r="M44" s="263"/>
      <c r="N44" s="264"/>
      <c r="O44" s="264"/>
      <c r="P44" s="265"/>
      <c r="Q44" s="13"/>
    </row>
    <row r="45" spans="1:17" x14ac:dyDescent="0.2">
      <c r="A45" s="8"/>
      <c r="B45" s="15"/>
      <c r="C45" s="15"/>
      <c r="D45" s="15"/>
      <c r="E45" s="15"/>
      <c r="F45" s="15"/>
      <c r="G45" s="15"/>
      <c r="H45" s="15"/>
      <c r="I45" s="16"/>
      <c r="J45" s="16"/>
      <c r="K45" s="8"/>
      <c r="L45" s="8"/>
      <c r="M45" s="260"/>
      <c r="N45" s="261"/>
      <c r="O45" s="261"/>
      <c r="P45" s="262"/>
      <c r="Q45" s="13"/>
    </row>
    <row r="46" spans="1:17" x14ac:dyDescent="0.2">
      <c r="A46" s="6"/>
      <c r="B46" s="7"/>
      <c r="C46" s="7"/>
      <c r="D46" s="7"/>
      <c r="E46" s="7"/>
      <c r="F46" s="7"/>
      <c r="G46" s="7"/>
      <c r="H46" s="7"/>
      <c r="I46" s="14"/>
      <c r="J46" s="14"/>
      <c r="K46" s="6"/>
      <c r="L46" s="6"/>
      <c r="M46" s="263"/>
      <c r="N46" s="264"/>
      <c r="O46" s="264"/>
      <c r="P46" s="265"/>
      <c r="Q46" s="13"/>
    </row>
    <row r="47" spans="1:17" x14ac:dyDescent="0.2">
      <c r="A47" s="8"/>
      <c r="B47" s="15"/>
      <c r="C47" s="15"/>
      <c r="D47" s="15"/>
      <c r="E47" s="15"/>
      <c r="F47" s="15"/>
      <c r="G47" s="15"/>
      <c r="H47" s="15"/>
      <c r="I47" s="16"/>
      <c r="J47" s="16"/>
      <c r="K47" s="8"/>
      <c r="L47" s="8"/>
      <c r="M47" s="260"/>
      <c r="N47" s="261"/>
      <c r="O47" s="261"/>
      <c r="P47" s="262"/>
      <c r="Q47" s="13"/>
    </row>
    <row r="48" spans="1:17" x14ac:dyDescent="0.2">
      <c r="A48" s="6"/>
      <c r="B48" s="7"/>
      <c r="C48" s="7"/>
      <c r="D48" s="7"/>
      <c r="E48" s="7"/>
      <c r="F48" s="7"/>
      <c r="G48" s="7"/>
      <c r="H48" s="7"/>
      <c r="I48" s="14"/>
      <c r="J48" s="14"/>
      <c r="K48" s="6"/>
      <c r="L48" s="6"/>
      <c r="M48" s="263"/>
      <c r="N48" s="264"/>
      <c r="O48" s="264"/>
      <c r="P48" s="265"/>
      <c r="Q48" s="13"/>
    </row>
    <row r="49" spans="1:17" x14ac:dyDescent="0.2">
      <c r="A49" s="8"/>
      <c r="B49" s="15"/>
      <c r="C49" s="15"/>
      <c r="D49" s="15"/>
      <c r="E49" s="15"/>
      <c r="F49" s="15"/>
      <c r="G49" s="15"/>
      <c r="H49" s="15"/>
      <c r="I49" s="16"/>
      <c r="J49" s="16"/>
      <c r="K49" s="8"/>
      <c r="L49" s="8"/>
      <c r="M49" s="260"/>
      <c r="N49" s="261"/>
      <c r="O49" s="261"/>
      <c r="P49" s="262"/>
      <c r="Q49" s="13"/>
    </row>
    <row r="50" spans="1:17" x14ac:dyDescent="0.2">
      <c r="A50" s="6"/>
      <c r="B50" s="7"/>
      <c r="C50" s="7"/>
      <c r="D50" s="7"/>
      <c r="E50" s="7"/>
      <c r="F50" s="7"/>
      <c r="G50" s="7"/>
      <c r="H50" s="7"/>
      <c r="I50" s="14"/>
      <c r="J50" s="14"/>
      <c r="K50" s="6"/>
      <c r="L50" s="6"/>
      <c r="M50" s="263"/>
      <c r="N50" s="264"/>
      <c r="O50" s="264"/>
      <c r="P50" s="265"/>
      <c r="Q50" s="13"/>
    </row>
    <row r="51" spans="1:17" x14ac:dyDescent="0.2">
      <c r="A51" s="8"/>
      <c r="B51" s="15"/>
      <c r="C51" s="15"/>
      <c r="D51" s="15"/>
      <c r="E51" s="15"/>
      <c r="F51" s="15"/>
      <c r="G51" s="15"/>
      <c r="H51" s="15"/>
      <c r="I51" s="16"/>
      <c r="J51" s="16"/>
      <c r="K51" s="8"/>
      <c r="L51" s="8"/>
      <c r="M51" s="260"/>
      <c r="N51" s="261"/>
      <c r="O51" s="261"/>
      <c r="P51" s="262"/>
      <c r="Q51" s="13"/>
    </row>
    <row r="52" spans="1:17" x14ac:dyDescent="0.2">
      <c r="A52" s="6"/>
      <c r="B52" s="7"/>
      <c r="C52" s="7"/>
      <c r="D52" s="7"/>
      <c r="E52" s="7"/>
      <c r="F52" s="7"/>
      <c r="G52" s="7"/>
      <c r="H52" s="7"/>
      <c r="I52" s="14"/>
      <c r="J52" s="14"/>
      <c r="K52" s="6"/>
      <c r="L52" s="6"/>
      <c r="M52" s="263"/>
      <c r="N52" s="264"/>
      <c r="O52" s="264"/>
      <c r="P52" s="265"/>
      <c r="Q52" s="13"/>
    </row>
    <row r="53" spans="1:17" x14ac:dyDescent="0.2">
      <c r="A53" s="8"/>
      <c r="B53" s="15"/>
      <c r="C53" s="15"/>
      <c r="D53" s="15"/>
      <c r="E53" s="15"/>
      <c r="F53" s="15"/>
      <c r="G53" s="15"/>
      <c r="H53" s="15"/>
      <c r="I53" s="16"/>
      <c r="J53" s="16"/>
      <c r="K53" s="8"/>
      <c r="L53" s="8"/>
      <c r="M53" s="260"/>
      <c r="N53" s="261"/>
      <c r="O53" s="261"/>
      <c r="P53" s="262"/>
      <c r="Q53" s="13"/>
    </row>
    <row r="54" spans="1:17" x14ac:dyDescent="0.2">
      <c r="A54" s="6"/>
      <c r="B54" s="7"/>
      <c r="C54" s="7"/>
      <c r="D54" s="7"/>
      <c r="E54" s="7"/>
      <c r="F54" s="7"/>
      <c r="G54" s="7"/>
      <c r="H54" s="7"/>
      <c r="I54" s="14"/>
      <c r="J54" s="14"/>
      <c r="K54" s="6"/>
      <c r="L54" s="6"/>
      <c r="M54" s="263"/>
      <c r="N54" s="264"/>
      <c r="O54" s="264"/>
      <c r="P54" s="265"/>
      <c r="Q54" s="13"/>
    </row>
    <row r="55" spans="1:17" x14ac:dyDescent="0.2">
      <c r="A55" s="8"/>
      <c r="B55" s="15"/>
      <c r="C55" s="15"/>
      <c r="D55" s="15"/>
      <c r="E55" s="15"/>
      <c r="F55" s="15"/>
      <c r="G55" s="15"/>
      <c r="H55" s="15"/>
      <c r="I55" s="16"/>
      <c r="J55" s="16"/>
      <c r="K55" s="8"/>
      <c r="L55" s="8"/>
      <c r="M55" s="260"/>
      <c r="N55" s="261"/>
      <c r="O55" s="261"/>
      <c r="P55" s="262"/>
      <c r="Q55" s="13"/>
    </row>
    <row r="56" spans="1:17" x14ac:dyDescent="0.2">
      <c r="A56" s="6"/>
      <c r="B56" s="7"/>
      <c r="C56" s="7"/>
      <c r="D56" s="7"/>
      <c r="E56" s="7"/>
      <c r="F56" s="7"/>
      <c r="G56" s="7"/>
      <c r="H56" s="7"/>
      <c r="I56" s="14"/>
      <c r="J56" s="14"/>
      <c r="K56" s="6"/>
      <c r="L56" s="6"/>
      <c r="M56" s="263"/>
      <c r="N56" s="264"/>
      <c r="O56" s="264"/>
      <c r="P56" s="265"/>
      <c r="Q56" s="13"/>
    </row>
    <row r="57" spans="1:17" x14ac:dyDescent="0.2">
      <c r="A57" s="8"/>
      <c r="B57" s="15"/>
      <c r="C57" s="15"/>
      <c r="D57" s="15"/>
      <c r="E57" s="15"/>
      <c r="F57" s="15"/>
      <c r="G57" s="15"/>
      <c r="H57" s="15"/>
      <c r="I57" s="16"/>
      <c r="J57" s="16"/>
      <c r="K57" s="8"/>
      <c r="L57" s="8"/>
      <c r="M57" s="260"/>
      <c r="N57" s="261"/>
      <c r="O57" s="261"/>
      <c r="P57" s="26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7" zoomScale="80" zoomScaleNormal="80" workbookViewId="0">
      <selection activeCell="B10" sqref="B10:P1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302" t="s">
        <v>96</v>
      </c>
      <c r="B1" s="303"/>
      <c r="C1" s="303"/>
      <c r="D1" s="303"/>
      <c r="E1" s="303"/>
      <c r="F1" s="303"/>
      <c r="G1" s="303"/>
      <c r="H1" s="303"/>
      <c r="I1" s="303"/>
      <c r="J1" s="303"/>
      <c r="K1" s="303"/>
      <c r="L1" s="303"/>
      <c r="M1" s="303"/>
      <c r="N1" s="303"/>
      <c r="O1" s="303"/>
      <c r="P1" s="304"/>
    </row>
    <row r="2" spans="1:17" s="1" customFormat="1" ht="30.75" customHeight="1" thickBot="1" x14ac:dyDescent="0.3">
      <c r="A2" s="302" t="s">
        <v>37</v>
      </c>
      <c r="B2" s="303"/>
      <c r="C2" s="303"/>
      <c r="D2" s="303"/>
      <c r="E2" s="303"/>
      <c r="F2" s="303"/>
      <c r="G2" s="303"/>
      <c r="H2" s="303"/>
      <c r="I2" s="303"/>
      <c r="J2" s="303"/>
      <c r="K2" s="303"/>
      <c r="L2" s="303"/>
      <c r="M2" s="303"/>
      <c r="N2" s="303"/>
      <c r="O2" s="303"/>
      <c r="P2" s="304"/>
    </row>
    <row r="3" spans="1:17" ht="70.5" customHeight="1" thickBot="1" x14ac:dyDescent="0.25">
      <c r="A3" s="11" t="s">
        <v>40</v>
      </c>
      <c r="B3" s="308" t="s">
        <v>93</v>
      </c>
      <c r="C3" s="309"/>
      <c r="D3" s="309"/>
      <c r="E3" s="309"/>
      <c r="F3" s="309"/>
      <c r="G3" s="309"/>
      <c r="H3" s="309"/>
      <c r="I3" s="309"/>
      <c r="J3" s="309"/>
      <c r="K3" s="309"/>
      <c r="L3" s="309"/>
      <c r="M3" s="309"/>
      <c r="N3" s="309"/>
      <c r="O3" s="309"/>
      <c r="P3" s="310"/>
      <c r="Q3" s="12"/>
    </row>
    <row r="4" spans="1:17" ht="26.25" customHeight="1" thickBot="1" x14ac:dyDescent="0.25">
      <c r="A4" s="10" t="s">
        <v>43</v>
      </c>
      <c r="B4" s="305" t="s">
        <v>41</v>
      </c>
      <c r="C4" s="306"/>
      <c r="D4" s="306"/>
      <c r="E4" s="306"/>
      <c r="F4" s="306"/>
      <c r="G4" s="306"/>
      <c r="H4" s="306"/>
      <c r="I4" s="306"/>
      <c r="J4" s="306"/>
      <c r="K4" s="306"/>
      <c r="L4" s="306"/>
      <c r="M4" s="306"/>
      <c r="N4" s="306"/>
      <c r="O4" s="306"/>
      <c r="P4" s="307"/>
    </row>
    <row r="5" spans="1:17" ht="42.75" customHeight="1" thickBot="1" x14ac:dyDescent="0.25">
      <c r="A5" s="22" t="s">
        <v>67</v>
      </c>
      <c r="B5" s="308" t="s">
        <v>83</v>
      </c>
      <c r="C5" s="309"/>
      <c r="D5" s="309"/>
      <c r="E5" s="309"/>
      <c r="F5" s="309"/>
      <c r="G5" s="309"/>
      <c r="H5" s="309"/>
      <c r="I5" s="309"/>
      <c r="J5" s="309"/>
      <c r="K5" s="309"/>
      <c r="L5" s="309"/>
      <c r="M5" s="309"/>
      <c r="N5" s="309"/>
      <c r="O5" s="309"/>
      <c r="P5" s="310"/>
    </row>
    <row r="6" spans="1:17" s="1" customFormat="1" ht="30.75" customHeight="1" thickBot="1" x14ac:dyDescent="0.3">
      <c r="A6" s="302" t="s">
        <v>32</v>
      </c>
      <c r="B6" s="303"/>
      <c r="C6" s="303"/>
      <c r="D6" s="303"/>
      <c r="E6" s="303"/>
      <c r="F6" s="303"/>
      <c r="G6" s="303"/>
      <c r="H6" s="303"/>
      <c r="I6" s="303"/>
      <c r="J6" s="303"/>
      <c r="K6" s="303"/>
      <c r="L6" s="303"/>
      <c r="M6" s="303"/>
      <c r="N6" s="303"/>
      <c r="O6" s="303"/>
      <c r="P6" s="304"/>
    </row>
    <row r="7" spans="1:17" ht="43.5" customHeight="1" thickBot="1" x14ac:dyDescent="0.25">
      <c r="A7" s="9" t="s">
        <v>65</v>
      </c>
      <c r="B7" s="305" t="s">
        <v>89</v>
      </c>
      <c r="C7" s="306"/>
      <c r="D7" s="306"/>
      <c r="E7" s="306"/>
      <c r="F7" s="306"/>
      <c r="G7" s="306"/>
      <c r="H7" s="306"/>
      <c r="I7" s="306"/>
      <c r="J7" s="306"/>
      <c r="K7" s="306"/>
      <c r="L7" s="306"/>
      <c r="M7" s="306"/>
      <c r="N7" s="306"/>
      <c r="O7" s="306"/>
      <c r="P7" s="307"/>
    </row>
    <row r="8" spans="1:17" ht="26.25" customHeight="1" thickBot="1" x14ac:dyDescent="0.25">
      <c r="A8" s="4" t="s">
        <v>63</v>
      </c>
      <c r="B8" s="308" t="s">
        <v>78</v>
      </c>
      <c r="C8" s="309"/>
      <c r="D8" s="309"/>
      <c r="E8" s="309"/>
      <c r="F8" s="309"/>
      <c r="G8" s="309"/>
      <c r="H8" s="309"/>
      <c r="I8" s="309"/>
      <c r="J8" s="309"/>
      <c r="K8" s="309"/>
      <c r="L8" s="309"/>
      <c r="M8" s="309"/>
      <c r="N8" s="309"/>
      <c r="O8" s="309"/>
      <c r="P8" s="310"/>
    </row>
    <row r="9" spans="1:17" ht="26.25" customHeight="1" thickBot="1" x14ac:dyDescent="0.25">
      <c r="A9" s="4" t="s">
        <v>61</v>
      </c>
      <c r="B9" s="305" t="s">
        <v>79</v>
      </c>
      <c r="C9" s="306"/>
      <c r="D9" s="306"/>
      <c r="E9" s="306"/>
      <c r="F9" s="306"/>
      <c r="G9" s="306"/>
      <c r="H9" s="306"/>
      <c r="I9" s="306"/>
      <c r="J9" s="306"/>
      <c r="K9" s="306"/>
      <c r="L9" s="306"/>
      <c r="M9" s="306"/>
      <c r="N9" s="306"/>
      <c r="O9" s="306"/>
      <c r="P9" s="307"/>
    </row>
    <row r="10" spans="1:17" ht="36.75" customHeight="1" thickBot="1" x14ac:dyDescent="0.25">
      <c r="A10" s="2" t="s">
        <v>68</v>
      </c>
      <c r="B10" s="308" t="s">
        <v>84</v>
      </c>
      <c r="C10" s="309"/>
      <c r="D10" s="309"/>
      <c r="E10" s="309"/>
      <c r="F10" s="309"/>
      <c r="G10" s="309"/>
      <c r="H10" s="309"/>
      <c r="I10" s="309"/>
      <c r="J10" s="309"/>
      <c r="K10" s="309"/>
      <c r="L10" s="309"/>
      <c r="M10" s="309"/>
      <c r="N10" s="309"/>
      <c r="O10" s="309"/>
      <c r="P10" s="310"/>
    </row>
    <row r="11" spans="1:17" ht="26.25" customHeight="1" thickBot="1" x14ac:dyDescent="0.25">
      <c r="A11" s="4" t="s">
        <v>64</v>
      </c>
      <c r="B11" s="305" t="s">
        <v>80</v>
      </c>
      <c r="C11" s="306"/>
      <c r="D11" s="306"/>
      <c r="E11" s="306"/>
      <c r="F11" s="306"/>
      <c r="G11" s="306"/>
      <c r="H11" s="306"/>
      <c r="I11" s="306"/>
      <c r="J11" s="306"/>
      <c r="K11" s="306"/>
      <c r="L11" s="306"/>
      <c r="M11" s="306"/>
      <c r="N11" s="306"/>
      <c r="O11" s="306"/>
      <c r="P11" s="307"/>
    </row>
    <row r="12" spans="1:17" ht="26.25" customHeight="1" thickBot="1" x14ac:dyDescent="0.25">
      <c r="A12" s="4" t="s">
        <v>69</v>
      </c>
      <c r="B12" s="308" t="s">
        <v>81</v>
      </c>
      <c r="C12" s="309"/>
      <c r="D12" s="309"/>
      <c r="E12" s="309"/>
      <c r="F12" s="309"/>
      <c r="G12" s="309"/>
      <c r="H12" s="309"/>
      <c r="I12" s="309"/>
      <c r="J12" s="309"/>
      <c r="K12" s="309"/>
      <c r="L12" s="309"/>
      <c r="M12" s="309"/>
      <c r="N12" s="309"/>
      <c r="O12" s="309"/>
      <c r="P12" s="310"/>
    </row>
    <row r="13" spans="1:17" ht="38.25" customHeight="1" thickBot="1" x14ac:dyDescent="0.25">
      <c r="A13" s="4" t="s">
        <v>70</v>
      </c>
      <c r="B13" s="305" t="s">
        <v>95</v>
      </c>
      <c r="C13" s="306"/>
      <c r="D13" s="306"/>
      <c r="E13" s="306"/>
      <c r="F13" s="306"/>
      <c r="G13" s="306"/>
      <c r="H13" s="306"/>
      <c r="I13" s="306"/>
      <c r="J13" s="306"/>
      <c r="K13" s="306"/>
      <c r="L13" s="306"/>
      <c r="M13" s="306"/>
      <c r="N13" s="306"/>
      <c r="O13" s="306"/>
      <c r="P13" s="307"/>
    </row>
    <row r="14" spans="1:17" ht="26.25" customHeight="1" thickBot="1" x14ac:dyDescent="0.25">
      <c r="A14" s="3" t="s">
        <v>71</v>
      </c>
      <c r="B14" s="308" t="s">
        <v>82</v>
      </c>
      <c r="C14" s="309"/>
      <c r="D14" s="309"/>
      <c r="E14" s="309"/>
      <c r="F14" s="309"/>
      <c r="G14" s="309"/>
      <c r="H14" s="309"/>
      <c r="I14" s="309"/>
      <c r="J14" s="309"/>
      <c r="K14" s="309"/>
      <c r="L14" s="309"/>
      <c r="M14" s="309"/>
      <c r="N14" s="309"/>
      <c r="O14" s="309"/>
      <c r="P14" s="310"/>
    </row>
    <row r="15" spans="1:17" ht="36.75" customHeight="1" thickBot="1" x14ac:dyDescent="0.25">
      <c r="A15" s="5" t="s">
        <v>91</v>
      </c>
      <c r="B15" s="305" t="s">
        <v>92</v>
      </c>
      <c r="C15" s="306"/>
      <c r="D15" s="306"/>
      <c r="E15" s="306"/>
      <c r="F15" s="306"/>
      <c r="G15" s="306"/>
      <c r="H15" s="306"/>
      <c r="I15" s="306"/>
      <c r="J15" s="306"/>
      <c r="K15" s="306"/>
      <c r="L15" s="306"/>
      <c r="M15" s="306"/>
      <c r="N15" s="306"/>
      <c r="O15" s="306"/>
      <c r="P15" s="307"/>
    </row>
    <row r="16" spans="1:17" ht="38.25" customHeight="1" thickBot="1" x14ac:dyDescent="0.25">
      <c r="A16" s="5" t="s">
        <v>90</v>
      </c>
      <c r="B16" s="308" t="s">
        <v>87</v>
      </c>
      <c r="C16" s="309"/>
      <c r="D16" s="309"/>
      <c r="E16" s="309"/>
      <c r="F16" s="309"/>
      <c r="G16" s="309"/>
      <c r="H16" s="309"/>
      <c r="I16" s="309"/>
      <c r="J16" s="309"/>
      <c r="K16" s="309"/>
      <c r="L16" s="309"/>
      <c r="M16" s="309"/>
      <c r="N16" s="309"/>
      <c r="O16" s="309"/>
      <c r="P16" s="310"/>
    </row>
    <row r="17" spans="1:16" ht="64.5" customHeight="1" thickBot="1" x14ac:dyDescent="0.25">
      <c r="A17" s="2" t="s">
        <v>66</v>
      </c>
      <c r="B17" s="305" t="s">
        <v>88</v>
      </c>
      <c r="C17" s="306"/>
      <c r="D17" s="306"/>
      <c r="E17" s="306"/>
      <c r="F17" s="306"/>
      <c r="G17" s="306"/>
      <c r="H17" s="306"/>
      <c r="I17" s="306"/>
      <c r="J17" s="306"/>
      <c r="K17" s="306"/>
      <c r="L17" s="306"/>
      <c r="M17" s="306"/>
      <c r="N17" s="306"/>
      <c r="O17" s="306"/>
      <c r="P17" s="307"/>
    </row>
    <row r="18" spans="1:16" ht="32.25" customHeight="1" thickBot="1" x14ac:dyDescent="0.25">
      <c r="A18" s="2" t="s">
        <v>72</v>
      </c>
      <c r="B18" s="308" t="s">
        <v>0</v>
      </c>
      <c r="C18" s="309"/>
      <c r="D18" s="309"/>
      <c r="E18" s="309"/>
      <c r="F18" s="309"/>
      <c r="G18" s="309"/>
      <c r="H18" s="309"/>
      <c r="I18" s="309"/>
      <c r="J18" s="309"/>
      <c r="K18" s="309"/>
      <c r="L18" s="309"/>
      <c r="M18" s="309"/>
      <c r="N18" s="309"/>
      <c r="O18" s="309"/>
      <c r="P18" s="310"/>
    </row>
    <row r="19" spans="1:16" ht="21.95" customHeight="1" x14ac:dyDescent="0.2">
      <c r="A19" s="315" t="s">
        <v>97</v>
      </c>
      <c r="B19" s="305" t="s">
        <v>100</v>
      </c>
      <c r="C19" s="306"/>
      <c r="D19" s="306"/>
      <c r="E19" s="306"/>
      <c r="F19" s="306"/>
      <c r="G19" s="306"/>
      <c r="H19" s="306"/>
      <c r="I19" s="306"/>
      <c r="J19" s="306"/>
      <c r="K19" s="306"/>
      <c r="L19" s="306"/>
      <c r="M19" s="306"/>
      <c r="N19" s="306"/>
      <c r="O19" s="306"/>
      <c r="P19" s="311"/>
    </row>
    <row r="20" spans="1:16" ht="21.95" customHeight="1" x14ac:dyDescent="0.2">
      <c r="A20" s="316"/>
      <c r="B20" s="305" t="s">
        <v>99</v>
      </c>
      <c r="C20" s="306"/>
      <c r="D20" s="306"/>
      <c r="E20" s="306"/>
      <c r="F20" s="306"/>
      <c r="G20" s="306"/>
      <c r="H20" s="306"/>
      <c r="I20" s="306"/>
      <c r="J20" s="306"/>
      <c r="K20" s="306"/>
      <c r="L20" s="306"/>
      <c r="M20" s="306"/>
      <c r="N20" s="306"/>
      <c r="O20" s="306"/>
      <c r="P20" s="311"/>
    </row>
    <row r="21" spans="1:16" ht="21.95" customHeight="1" x14ac:dyDescent="0.2">
      <c r="A21" s="316"/>
      <c r="B21" s="305" t="s">
        <v>101</v>
      </c>
      <c r="C21" s="306"/>
      <c r="D21" s="306"/>
      <c r="E21" s="306"/>
      <c r="F21" s="306"/>
      <c r="G21" s="306"/>
      <c r="H21" s="306"/>
      <c r="I21" s="306"/>
      <c r="J21" s="306"/>
      <c r="K21" s="306"/>
      <c r="L21" s="306"/>
      <c r="M21" s="306"/>
      <c r="N21" s="306"/>
      <c r="O21" s="306"/>
      <c r="P21" s="311"/>
    </row>
    <row r="22" spans="1:16" ht="21.95" customHeight="1" x14ac:dyDescent="0.2">
      <c r="A22" s="316"/>
      <c r="B22" s="305" t="s">
        <v>102</v>
      </c>
      <c r="C22" s="306"/>
      <c r="D22" s="306"/>
      <c r="E22" s="306"/>
      <c r="F22" s="306"/>
      <c r="G22" s="306"/>
      <c r="H22" s="306"/>
      <c r="I22" s="306"/>
      <c r="J22" s="306"/>
      <c r="K22" s="306"/>
      <c r="L22" s="306"/>
      <c r="M22" s="306"/>
      <c r="N22" s="306"/>
      <c r="O22" s="306"/>
      <c r="P22" s="311"/>
    </row>
    <row r="23" spans="1:16" ht="21.95" customHeight="1" thickBot="1" x14ac:dyDescent="0.25">
      <c r="A23" s="317"/>
      <c r="B23" s="312" t="s">
        <v>94</v>
      </c>
      <c r="C23" s="313"/>
      <c r="D23" s="313"/>
      <c r="E23" s="313"/>
      <c r="F23" s="313"/>
      <c r="G23" s="313"/>
      <c r="H23" s="313"/>
      <c r="I23" s="313"/>
      <c r="J23" s="313"/>
      <c r="K23" s="313"/>
      <c r="L23" s="313"/>
      <c r="M23" s="313"/>
      <c r="N23" s="313"/>
      <c r="O23" s="313"/>
      <c r="P23" s="314"/>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2017-06-05T16:47:47Z</dcterms:modified>
</cp:coreProperties>
</file>