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930" yWindow="0" windowWidth="18870" windowHeight="7815"/>
  </bookViews>
  <sheets>
    <sheet name="List of Wells - Blank" sheetId="5" r:id="rId1"/>
    <sheet name="Sheet1" sheetId="9" r:id="rId2"/>
    <sheet name="List of Wells - Example" sheetId="8" r:id="rId3"/>
    <sheet name="Instructions" sheetId="2" r:id="rId4"/>
  </sheets>
  <externalReferences>
    <externalReference r:id="rId5"/>
    <externalReference r:id="rId6"/>
  </externalReferences>
  <definedNames>
    <definedName name="_xlnm.Print_Titles" localSheetId="0">'List of Wells - Blank'!$3:$3</definedName>
    <definedName name="_xlnm.Print_Titles" localSheetId="2">'List of Wells - Example'!$3:$3</definedName>
  </definedNames>
  <calcPr calcId="152511"/>
</workbook>
</file>

<file path=xl/calcChain.xml><?xml version="1.0" encoding="utf-8"?>
<calcChain xmlns="http://schemas.openxmlformats.org/spreadsheetml/2006/main">
  <c r="J6" i="5" l="1"/>
  <c r="J16" i="5"/>
  <c r="J21" i="5"/>
  <c r="J41" i="5"/>
  <c r="J47" i="5"/>
  <c r="J56" i="5"/>
  <c r="J57" i="5"/>
  <c r="I5" i="5"/>
  <c r="K5" i="5"/>
  <c r="L5" i="5"/>
  <c r="I6" i="5"/>
  <c r="K6" i="5"/>
  <c r="L6" i="5"/>
  <c r="I7" i="5"/>
  <c r="K7" i="5"/>
  <c r="L7" i="5"/>
  <c r="I9" i="5"/>
  <c r="K9" i="5"/>
  <c r="L9" i="5"/>
  <c r="M9" i="5"/>
  <c r="I10" i="5"/>
  <c r="K10" i="5"/>
  <c r="L10" i="5"/>
  <c r="I11" i="5"/>
  <c r="K11" i="5"/>
  <c r="L11" i="5"/>
  <c r="I12" i="5"/>
  <c r="K12" i="5"/>
  <c r="L12" i="5"/>
  <c r="I14" i="5"/>
  <c r="K14" i="5"/>
  <c r="L14" i="5"/>
  <c r="I15" i="5"/>
  <c r="K15" i="5"/>
  <c r="L15" i="5"/>
  <c r="I16" i="5"/>
  <c r="K16" i="5"/>
  <c r="L16" i="5"/>
  <c r="I17" i="5"/>
  <c r="K17" i="5"/>
  <c r="L17" i="5"/>
  <c r="I20" i="5"/>
  <c r="K20" i="5"/>
  <c r="L20" i="5"/>
  <c r="I21" i="5"/>
  <c r="K21" i="5"/>
  <c r="L21" i="5"/>
  <c r="I22" i="5"/>
  <c r="K22" i="5"/>
  <c r="L22" i="5"/>
  <c r="M22" i="5"/>
  <c r="I23" i="5"/>
  <c r="K23" i="5"/>
  <c r="L23" i="5"/>
  <c r="I24" i="5"/>
  <c r="K24" i="5"/>
  <c r="L24" i="5"/>
  <c r="M24" i="5"/>
  <c r="I26" i="5"/>
  <c r="K26" i="5"/>
  <c r="L26" i="5"/>
  <c r="I27" i="5"/>
  <c r="K27" i="5"/>
  <c r="L27" i="5"/>
  <c r="M27" i="5"/>
  <c r="I28" i="5"/>
  <c r="K28" i="5"/>
  <c r="L28" i="5"/>
  <c r="I29" i="5"/>
  <c r="K29" i="5"/>
  <c r="L29" i="5"/>
  <c r="I30" i="5"/>
  <c r="K30" i="5"/>
  <c r="L30" i="5"/>
  <c r="I31" i="5"/>
  <c r="K31" i="5"/>
  <c r="L31" i="5"/>
  <c r="I33" i="5"/>
  <c r="K33" i="5"/>
  <c r="L33" i="5"/>
  <c r="I34" i="5"/>
  <c r="K34" i="5"/>
  <c r="L34" i="5"/>
  <c r="I35" i="5"/>
  <c r="K35" i="5"/>
  <c r="L35" i="5"/>
  <c r="M35" i="5"/>
  <c r="I39" i="5"/>
  <c r="K39" i="5"/>
  <c r="L39" i="5"/>
  <c r="I40" i="5"/>
  <c r="K40" i="5"/>
  <c r="L40" i="5"/>
  <c r="I41" i="5"/>
  <c r="K41" i="5"/>
  <c r="L41" i="5"/>
  <c r="I46" i="5"/>
  <c r="K46" i="5"/>
  <c r="L46" i="5"/>
  <c r="I47" i="5"/>
  <c r="K47" i="5"/>
  <c r="L47" i="5"/>
  <c r="I48" i="5"/>
  <c r="K48" i="5"/>
  <c r="L48" i="5"/>
  <c r="I50" i="5"/>
  <c r="K50" i="5"/>
  <c r="L50" i="5"/>
  <c r="I52" i="5"/>
  <c r="K52" i="5"/>
  <c r="L52" i="5"/>
  <c r="M52" i="5"/>
  <c r="I53" i="5"/>
  <c r="K53" i="5"/>
  <c r="L53" i="5"/>
  <c r="M53" i="5"/>
  <c r="I54" i="5"/>
  <c r="K54" i="5"/>
  <c r="L54" i="5"/>
  <c r="I55" i="5"/>
  <c r="K55" i="5"/>
  <c r="L55" i="5"/>
  <c r="I56" i="5"/>
  <c r="K56" i="5"/>
  <c r="L56" i="5"/>
  <c r="I57" i="5"/>
  <c r="K57" i="5"/>
  <c r="L57" i="5"/>
  <c r="L4" i="5"/>
  <c r="K4" i="5"/>
  <c r="I4" i="5"/>
  <c r="H5" i="5"/>
  <c r="H6" i="5"/>
  <c r="H7" i="5"/>
  <c r="H9" i="5"/>
  <c r="H10" i="5"/>
  <c r="H11" i="5"/>
  <c r="H12" i="5"/>
  <c r="H14" i="5"/>
  <c r="H15" i="5"/>
  <c r="H16" i="5"/>
  <c r="H17" i="5"/>
  <c r="H20" i="5"/>
  <c r="H21" i="5"/>
  <c r="H22" i="5"/>
  <c r="H23" i="5"/>
  <c r="H24" i="5"/>
  <c r="H26" i="5"/>
  <c r="H27" i="5"/>
  <c r="H28" i="5"/>
  <c r="H29" i="5"/>
  <c r="H30" i="5"/>
  <c r="H31" i="5"/>
  <c r="H33" i="5"/>
  <c r="H34" i="5"/>
  <c r="H35" i="5"/>
  <c r="H39" i="5"/>
  <c r="H40" i="5"/>
  <c r="H41" i="5"/>
  <c r="H46" i="5"/>
  <c r="H47" i="5"/>
  <c r="H48" i="5"/>
  <c r="H50" i="5"/>
  <c r="H52" i="5"/>
  <c r="H53" i="5"/>
  <c r="H54" i="5"/>
  <c r="H55" i="5"/>
  <c r="H56" i="5"/>
  <c r="H57" i="5"/>
  <c r="H4" i="5"/>
  <c r="F5" i="5"/>
  <c r="F6" i="5"/>
  <c r="F7" i="5"/>
  <c r="F9" i="5"/>
  <c r="F10" i="5"/>
  <c r="F11" i="5"/>
  <c r="F12" i="5"/>
  <c r="F14" i="5"/>
  <c r="F15" i="5"/>
  <c r="F16" i="5"/>
  <c r="F17" i="5"/>
  <c r="F20" i="5"/>
  <c r="F21" i="5"/>
  <c r="F22" i="5"/>
  <c r="F23" i="5"/>
  <c r="F24" i="5"/>
  <c r="F26" i="5"/>
  <c r="F27" i="5"/>
  <c r="F28" i="5"/>
  <c r="F29" i="5"/>
  <c r="F30" i="5"/>
  <c r="F31" i="5"/>
  <c r="F33" i="5"/>
  <c r="F34" i="5"/>
  <c r="F35" i="5"/>
  <c r="F39" i="5"/>
  <c r="F40" i="5"/>
  <c r="F41" i="5"/>
  <c r="F46" i="5"/>
  <c r="F47" i="5"/>
  <c r="F48" i="5"/>
  <c r="F50" i="5"/>
  <c r="F52" i="5"/>
  <c r="F53" i="5"/>
  <c r="F54" i="5"/>
  <c r="F55" i="5"/>
  <c r="F56" i="5"/>
  <c r="F57" i="5"/>
  <c r="F4" i="5"/>
  <c r="L562" i="9"/>
  <c r="K562" i="9"/>
  <c r="J562" i="9"/>
  <c r="I562" i="9"/>
  <c r="H562" i="9"/>
  <c r="G562" i="9"/>
  <c r="F562" i="9"/>
  <c r="M560" i="9"/>
  <c r="L560" i="9"/>
  <c r="K560" i="9"/>
  <c r="J560" i="9"/>
  <c r="I560" i="9"/>
  <c r="H560" i="9"/>
  <c r="G560" i="9"/>
  <c r="F560" i="9"/>
  <c r="M558" i="9"/>
  <c r="L558" i="9"/>
  <c r="K558" i="9"/>
  <c r="J558" i="9"/>
  <c r="I558" i="9"/>
  <c r="H558" i="9"/>
  <c r="G558" i="9"/>
  <c r="F558" i="9"/>
  <c r="M556" i="9"/>
  <c r="L556" i="9"/>
  <c r="K556" i="9"/>
  <c r="J556" i="9"/>
  <c r="I556" i="9"/>
  <c r="H556" i="9"/>
  <c r="G556" i="9"/>
  <c r="F556" i="9"/>
  <c r="L542" i="9"/>
  <c r="K542" i="9"/>
  <c r="J542" i="9"/>
  <c r="I542" i="9"/>
  <c r="H542" i="9"/>
  <c r="G542" i="9"/>
  <c r="F542" i="9"/>
  <c r="L539" i="9"/>
  <c r="K539" i="9"/>
  <c r="J539" i="9"/>
  <c r="I539" i="9"/>
  <c r="H539" i="9"/>
  <c r="G539" i="9"/>
  <c r="F539" i="9"/>
  <c r="L534" i="9"/>
  <c r="K534" i="9"/>
  <c r="J534" i="9"/>
  <c r="I534" i="9"/>
  <c r="H534" i="9"/>
  <c r="G534" i="9"/>
  <c r="F534" i="9"/>
  <c r="L531" i="9"/>
  <c r="K531" i="9"/>
  <c r="J531" i="9"/>
  <c r="I531" i="9"/>
  <c r="H531" i="9"/>
  <c r="G531" i="9"/>
  <c r="F531" i="9"/>
  <c r="L528" i="9"/>
  <c r="K528" i="9"/>
  <c r="J528" i="9"/>
  <c r="I528" i="9"/>
  <c r="H528" i="9"/>
  <c r="G528" i="9"/>
  <c r="F528" i="9"/>
  <c r="L525" i="9"/>
  <c r="K525" i="9"/>
  <c r="J525" i="9"/>
  <c r="I525" i="9"/>
  <c r="H525" i="9"/>
  <c r="G525" i="9"/>
  <c r="F525" i="9"/>
  <c r="L491" i="9"/>
  <c r="K491" i="9"/>
  <c r="J491" i="9"/>
  <c r="F491" i="9"/>
  <c r="L486" i="9"/>
  <c r="K486" i="9"/>
  <c r="J486" i="9"/>
  <c r="I486" i="9"/>
  <c r="H486" i="9"/>
  <c r="G486" i="9"/>
  <c r="F486" i="9"/>
  <c r="L483" i="9"/>
  <c r="K483" i="9"/>
  <c r="J483" i="9"/>
  <c r="F483" i="9"/>
  <c r="L480" i="9"/>
  <c r="K480" i="9"/>
  <c r="J480" i="9"/>
  <c r="F480" i="9"/>
  <c r="L477" i="9"/>
  <c r="K477" i="9"/>
  <c r="J477" i="9"/>
  <c r="F477" i="9"/>
  <c r="L463" i="9"/>
  <c r="K463" i="9"/>
  <c r="J463" i="9"/>
  <c r="I463" i="9"/>
  <c r="H463" i="9"/>
  <c r="G463" i="9"/>
  <c r="F463" i="9"/>
  <c r="L461" i="9"/>
  <c r="K461" i="9"/>
  <c r="J461" i="9"/>
  <c r="I461" i="9"/>
  <c r="H461" i="9"/>
  <c r="G461" i="9"/>
  <c r="F461" i="9"/>
  <c r="L459" i="9"/>
  <c r="K459" i="9"/>
  <c r="J459" i="9"/>
  <c r="I459" i="9"/>
  <c r="H459" i="9"/>
  <c r="G459" i="9"/>
  <c r="F459" i="9"/>
  <c r="L438" i="9"/>
  <c r="K438" i="9"/>
  <c r="J438" i="9"/>
  <c r="I438" i="9"/>
  <c r="H438" i="9"/>
  <c r="G438" i="9"/>
  <c r="F438" i="9"/>
  <c r="L429" i="9"/>
  <c r="K429" i="9"/>
  <c r="J429" i="9"/>
  <c r="I429" i="9"/>
  <c r="H429" i="9"/>
  <c r="G429" i="9"/>
  <c r="F429" i="9"/>
  <c r="L421" i="9"/>
  <c r="K421" i="9"/>
  <c r="J421" i="9"/>
  <c r="I421" i="9"/>
  <c r="H421" i="9"/>
  <c r="G421" i="9"/>
  <c r="F421" i="9"/>
  <c r="H366" i="9"/>
  <c r="F366" i="9"/>
  <c r="M360" i="9"/>
  <c r="L360" i="9"/>
  <c r="K360" i="9"/>
  <c r="J360" i="9"/>
  <c r="I360" i="9"/>
  <c r="H360" i="9"/>
  <c r="G360" i="9"/>
  <c r="F360" i="9"/>
  <c r="M359" i="9"/>
  <c r="L359" i="9"/>
  <c r="K359" i="9"/>
  <c r="J359" i="9"/>
  <c r="I359" i="9"/>
  <c r="H359" i="9"/>
  <c r="G359" i="9"/>
  <c r="F359" i="9"/>
  <c r="M357" i="9"/>
  <c r="L357" i="9"/>
  <c r="K357" i="9"/>
  <c r="J357" i="9"/>
  <c r="I357" i="9"/>
  <c r="H357" i="9"/>
  <c r="G357" i="9"/>
  <c r="F357" i="9"/>
  <c r="L354" i="9"/>
  <c r="K354" i="9"/>
  <c r="J354" i="9"/>
  <c r="I354" i="9"/>
  <c r="H354" i="9"/>
  <c r="G354" i="9"/>
  <c r="F354" i="9"/>
  <c r="M339" i="9"/>
  <c r="L339" i="9"/>
  <c r="K339" i="9"/>
  <c r="J339" i="9"/>
  <c r="I339" i="9"/>
  <c r="H339" i="9"/>
  <c r="G339" i="9"/>
  <c r="F339" i="9"/>
  <c r="L332" i="9"/>
  <c r="K332" i="9"/>
  <c r="J332" i="9"/>
  <c r="I332" i="9"/>
  <c r="H332" i="9"/>
  <c r="G332" i="9"/>
  <c r="F332" i="9"/>
  <c r="L330" i="9"/>
  <c r="K330" i="9"/>
  <c r="J330" i="9"/>
  <c r="I330" i="9"/>
  <c r="H330" i="9"/>
  <c r="G330" i="9"/>
  <c r="F330" i="9"/>
  <c r="L327" i="9"/>
  <c r="K327" i="9"/>
  <c r="J327" i="9"/>
  <c r="I327" i="9"/>
  <c r="H327" i="9"/>
  <c r="G327" i="9"/>
  <c r="F327" i="9"/>
  <c r="F323" i="9"/>
  <c r="F320" i="9"/>
  <c r="F317" i="9"/>
  <c r="F314" i="9"/>
  <c r="F311" i="9"/>
  <c r="F308" i="9"/>
  <c r="F299" i="9"/>
  <c r="L294" i="9"/>
  <c r="K294" i="9"/>
  <c r="J294" i="9"/>
  <c r="I294" i="9"/>
  <c r="H294" i="9"/>
  <c r="G294" i="9"/>
  <c r="F294" i="9"/>
  <c r="L292" i="9"/>
  <c r="K292" i="9"/>
  <c r="J292" i="9"/>
  <c r="I292" i="9"/>
  <c r="H292" i="9"/>
  <c r="G292" i="9"/>
  <c r="F292" i="9"/>
  <c r="M284" i="9"/>
  <c r="L284" i="9"/>
  <c r="K284" i="9"/>
  <c r="J284" i="9"/>
  <c r="I284" i="9"/>
  <c r="H284" i="9"/>
  <c r="G284" i="9"/>
  <c r="F284" i="9"/>
  <c r="M282" i="9"/>
  <c r="L282" i="9"/>
  <c r="K282" i="9"/>
  <c r="J282" i="9"/>
  <c r="I282" i="9"/>
  <c r="H282" i="9"/>
  <c r="G282" i="9"/>
  <c r="F282" i="9"/>
  <c r="L280" i="9"/>
  <c r="K280" i="9"/>
  <c r="J280" i="9"/>
  <c r="I280" i="9"/>
  <c r="H280" i="9"/>
  <c r="G280" i="9"/>
  <c r="F280" i="9"/>
  <c r="L278" i="9"/>
  <c r="K278" i="9"/>
  <c r="J278" i="9"/>
  <c r="H278" i="9"/>
  <c r="F278" i="9"/>
  <c r="L276" i="9"/>
  <c r="K276" i="9"/>
  <c r="J276" i="9"/>
  <c r="I276" i="9"/>
  <c r="H276" i="9"/>
  <c r="G276" i="9"/>
  <c r="F276" i="9"/>
  <c r="L273" i="9"/>
  <c r="K273" i="9"/>
  <c r="J273" i="9"/>
  <c r="I273" i="9"/>
  <c r="H273" i="9"/>
  <c r="G273" i="9"/>
  <c r="F273" i="9"/>
  <c r="L271" i="9"/>
  <c r="K271" i="9"/>
  <c r="J271" i="9"/>
  <c r="I271" i="9"/>
  <c r="H271" i="9"/>
  <c r="G271" i="9"/>
  <c r="F271" i="9"/>
  <c r="L270" i="9"/>
  <c r="K270" i="9"/>
  <c r="J270" i="9"/>
  <c r="I270" i="9"/>
  <c r="H270" i="9"/>
  <c r="G270" i="9"/>
  <c r="F270" i="9"/>
  <c r="K268" i="9"/>
  <c r="H268" i="9"/>
  <c r="F268" i="9"/>
  <c r="L267" i="9"/>
  <c r="K267" i="9"/>
  <c r="J267" i="9"/>
  <c r="I267" i="9"/>
  <c r="H267" i="9"/>
  <c r="G267" i="9"/>
  <c r="F267" i="9"/>
  <c r="L265" i="9"/>
  <c r="K265" i="9"/>
  <c r="J265" i="9"/>
  <c r="I265" i="9"/>
  <c r="H265" i="9"/>
  <c r="F265" i="9"/>
  <c r="L263" i="9"/>
  <c r="K263" i="9"/>
  <c r="J263" i="9"/>
  <c r="I263" i="9"/>
  <c r="H263" i="9"/>
  <c r="G263" i="9"/>
  <c r="F263" i="9"/>
  <c r="K261" i="9"/>
  <c r="H261" i="9"/>
  <c r="F261" i="9"/>
  <c r="L260" i="9"/>
  <c r="K260" i="9"/>
  <c r="J260" i="9"/>
  <c r="I260" i="9"/>
  <c r="H260" i="9"/>
  <c r="G260" i="9"/>
  <c r="F260" i="9"/>
  <c r="K259" i="9"/>
  <c r="H259" i="9"/>
  <c r="F259" i="9"/>
  <c r="K251" i="9"/>
  <c r="H251" i="9"/>
  <c r="F251" i="9"/>
  <c r="L242" i="9"/>
  <c r="K242" i="9"/>
  <c r="H242" i="9"/>
  <c r="F242" i="9"/>
  <c r="L241" i="9"/>
  <c r="K241" i="9"/>
  <c r="J241" i="9"/>
  <c r="I241" i="9"/>
  <c r="H241" i="9"/>
  <c r="G241" i="9"/>
  <c r="F241" i="9"/>
  <c r="K240" i="9"/>
  <c r="H240" i="9"/>
  <c r="F240" i="9"/>
  <c r="L239" i="9"/>
  <c r="K239" i="9"/>
  <c r="J239" i="9"/>
  <c r="I239" i="9"/>
  <c r="H239" i="9"/>
  <c r="G239" i="9"/>
  <c r="F239" i="9"/>
  <c r="M237" i="9"/>
  <c r="L237" i="9"/>
  <c r="K237" i="9"/>
  <c r="J237" i="9"/>
  <c r="I237" i="9"/>
  <c r="H237" i="9"/>
  <c r="G237" i="9"/>
  <c r="F237" i="9"/>
  <c r="L225" i="9"/>
  <c r="K225" i="9"/>
  <c r="J225" i="9"/>
  <c r="I225" i="9"/>
  <c r="H225" i="9"/>
  <c r="G225" i="9"/>
  <c r="F225" i="9"/>
  <c r="K223" i="9"/>
  <c r="H223" i="9"/>
  <c r="F223" i="9"/>
  <c r="L222" i="9"/>
  <c r="K222" i="9"/>
  <c r="J222" i="9"/>
  <c r="I222" i="9"/>
  <c r="H222" i="9"/>
  <c r="G222" i="9"/>
  <c r="F222" i="9"/>
  <c r="L218" i="9"/>
  <c r="K218" i="9"/>
  <c r="J218" i="9"/>
  <c r="I218" i="9"/>
  <c r="H218" i="9"/>
  <c r="G218" i="9"/>
  <c r="F218" i="9"/>
  <c r="K209" i="9"/>
  <c r="H209" i="9"/>
  <c r="F209" i="9"/>
  <c r="L208" i="9"/>
  <c r="K208" i="9"/>
  <c r="J208" i="9"/>
  <c r="I208" i="9"/>
  <c r="H208" i="9"/>
  <c r="G208" i="9"/>
  <c r="F208" i="9"/>
  <c r="L206" i="9"/>
  <c r="K206" i="9"/>
  <c r="J206" i="9"/>
  <c r="I206" i="9"/>
  <c r="H206" i="9"/>
  <c r="F206" i="9"/>
  <c r="L204" i="9"/>
  <c r="K204" i="9"/>
  <c r="J204" i="9"/>
  <c r="I204" i="9"/>
  <c r="H204" i="9"/>
  <c r="G204" i="9"/>
  <c r="F204" i="9"/>
  <c r="L203" i="9"/>
  <c r="K203" i="9"/>
  <c r="J203" i="9"/>
  <c r="H203" i="9"/>
  <c r="F203" i="9"/>
  <c r="L201" i="9"/>
  <c r="K201" i="9"/>
  <c r="J201" i="9"/>
  <c r="I201" i="9"/>
  <c r="H201" i="9"/>
  <c r="G201" i="9"/>
  <c r="F201" i="9"/>
  <c r="L189" i="9"/>
  <c r="K189" i="9"/>
  <c r="J189" i="9"/>
  <c r="H189" i="9"/>
  <c r="F189" i="9"/>
  <c r="L188" i="9"/>
  <c r="K188" i="9"/>
  <c r="J188" i="9"/>
  <c r="H188" i="9"/>
  <c r="F188" i="9"/>
  <c r="M170" i="9"/>
  <c r="L170" i="9"/>
  <c r="K170" i="9"/>
  <c r="J170" i="9"/>
  <c r="I170" i="9"/>
  <c r="H170" i="9"/>
  <c r="G170" i="9"/>
  <c r="F170" i="9"/>
  <c r="M158" i="9"/>
  <c r="L158" i="9"/>
  <c r="K158" i="9"/>
  <c r="J158" i="9"/>
  <c r="I158" i="9"/>
  <c r="H158" i="9"/>
  <c r="G158" i="9"/>
  <c r="F158" i="9"/>
  <c r="K155" i="9"/>
  <c r="H155" i="9"/>
  <c r="F155" i="9"/>
  <c r="M152" i="9"/>
  <c r="L152" i="9"/>
  <c r="K152" i="9"/>
  <c r="J152" i="9"/>
  <c r="I152" i="9"/>
  <c r="H152" i="9"/>
  <c r="G152" i="9"/>
  <c r="F152" i="9"/>
  <c r="M125" i="9"/>
  <c r="L125" i="9"/>
  <c r="K125" i="9"/>
  <c r="J125" i="9"/>
  <c r="I125" i="9"/>
  <c r="H125" i="9"/>
  <c r="G125" i="9"/>
  <c r="F125" i="9"/>
  <c r="M123" i="9"/>
  <c r="L123" i="9"/>
  <c r="K123" i="9"/>
  <c r="J123" i="9"/>
  <c r="I123" i="9"/>
  <c r="H123" i="9"/>
  <c r="G123" i="9"/>
  <c r="F123" i="9"/>
  <c r="M122" i="9"/>
  <c r="L122" i="9"/>
  <c r="K122" i="9"/>
  <c r="J122" i="9"/>
  <c r="I122" i="9"/>
  <c r="H122" i="9"/>
  <c r="G122" i="9"/>
  <c r="F122" i="9"/>
  <c r="K119" i="9"/>
  <c r="H119" i="9"/>
  <c r="F119" i="9"/>
  <c r="M112" i="9"/>
  <c r="L112" i="9"/>
  <c r="K112" i="9"/>
  <c r="J112" i="9"/>
  <c r="I112" i="9"/>
  <c r="H112" i="9"/>
  <c r="G112" i="9"/>
  <c r="F112" i="9"/>
  <c r="M92" i="9"/>
  <c r="L92" i="9"/>
  <c r="K92" i="9"/>
  <c r="J92" i="9"/>
  <c r="I92" i="9"/>
  <c r="H92" i="9"/>
  <c r="G92" i="9"/>
  <c r="F92" i="9"/>
  <c r="L74" i="9"/>
  <c r="K74" i="9"/>
  <c r="J74" i="9"/>
  <c r="I74" i="9"/>
  <c r="H74" i="9"/>
  <c r="G74" i="9"/>
  <c r="F74" i="9"/>
  <c r="M69" i="9"/>
  <c r="L69" i="9"/>
  <c r="K69" i="9"/>
  <c r="J69" i="9"/>
  <c r="I69" i="9"/>
  <c r="H69" i="9"/>
  <c r="G69" i="9"/>
  <c r="F69" i="9"/>
  <c r="M62" i="9"/>
  <c r="L62" i="9"/>
  <c r="K62" i="9"/>
  <c r="J62" i="9"/>
  <c r="I62" i="9"/>
  <c r="H62" i="9"/>
  <c r="G62" i="9"/>
  <c r="F62" i="9"/>
  <c r="K34" i="9"/>
  <c r="H34" i="9"/>
  <c r="F34" i="9"/>
  <c r="L33" i="9"/>
  <c r="K33" i="9"/>
  <c r="J33" i="9"/>
  <c r="I33" i="9"/>
  <c r="H33" i="9"/>
  <c r="G33" i="9"/>
  <c r="F33" i="9"/>
  <c r="L18" i="9"/>
  <c r="K18" i="9"/>
  <c r="J18" i="9"/>
  <c r="I18" i="9"/>
  <c r="H18" i="9"/>
  <c r="G18" i="9"/>
  <c r="F18" i="9"/>
  <c r="L14" i="9"/>
  <c r="K14" i="9"/>
  <c r="H14" i="9"/>
  <c r="F14" i="9"/>
  <c r="L9" i="9"/>
  <c r="K9" i="9"/>
  <c r="J9" i="9"/>
  <c r="I9" i="9"/>
  <c r="H9" i="9"/>
  <c r="G9" i="9"/>
  <c r="F9" i="9"/>
  <c r="M5" i="9"/>
  <c r="L5" i="9"/>
  <c r="K5" i="9"/>
  <c r="J5" i="9"/>
  <c r="I5" i="9"/>
  <c r="H5" i="9"/>
  <c r="G5" i="9"/>
  <c r="F5" i="9"/>
  <c r="M429" i="9" l="1"/>
  <c r="M241" i="9"/>
  <c r="M33" i="9"/>
  <c r="M486" i="9"/>
  <c r="M18" i="9"/>
  <c r="M239" i="9"/>
</calcChain>
</file>

<file path=xl/sharedStrings.xml><?xml version="1.0" encoding="utf-8"?>
<sst xmlns="http://schemas.openxmlformats.org/spreadsheetml/2006/main" count="5870" uniqueCount="1981">
  <si>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</si>
  <si>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</si>
  <si>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</si>
  <si>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</si>
  <si>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</si>
  <si>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</si>
  <si>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</si>
  <si>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</si>
  <si>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</si>
  <si>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</si>
  <si>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</si>
  <si>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</si>
  <si>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</si>
  <si>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</si>
  <si>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</si>
  <si>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</si>
  <si>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</si>
  <si>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</si>
  <si>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</si>
  <si>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</si>
  <si>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</si>
  <si>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</si>
  <si>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</si>
  <si>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</si>
  <si>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</si>
  <si>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</si>
  <si>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</si>
  <si>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</si>
  <si>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</si>
  <si>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</si>
  <si>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</si>
  <si>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</si>
  <si>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</si>
  <si>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</si>
  <si>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</si>
  <si>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</si>
  <si>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</si>
  <si>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</si>
  <si>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</si>
  <si>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</si>
  <si>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</si>
  <si>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</si>
  <si>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</si>
  <si>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</si>
  <si>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</si>
  <si>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</si>
  <si>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</si>
  <si>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</si>
  <si>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</si>
  <si>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</si>
  <si>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</si>
  <si>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</si>
  <si>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</si>
  <si>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</si>
  <si>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</si>
  <si>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</si>
  <si>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</si>
  <si>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</si>
  <si>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</si>
  <si>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</si>
  <si>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</si>
  <si>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</si>
  <si>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</si>
  <si>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</si>
  <si>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</si>
  <si>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</si>
  <si>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</si>
  <si>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</si>
  <si>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</si>
  <si>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</si>
  <si>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</si>
  <si>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</si>
  <si>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</si>
  <si>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</si>
  <si>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</si>
  <si>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</si>
  <si>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</si>
  <si>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</si>
  <si>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</si>
  <si>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</si>
  <si>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</si>
  <si>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</si>
  <si>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</si>
  <si>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</si>
  <si>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</si>
  <si>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</si>
  <si>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</si>
  <si>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</si>
  <si>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</si>
  <si>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</si>
  <si>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</si>
  <si>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</si>
  <si>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</si>
  <si>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</si>
  <si>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</si>
  <si>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05-123-21425</t>
  </si>
  <si>
    <t xml:space="preserve"> 7-28A WHITTEMORE</t>
  </si>
  <si>
    <t xml:space="preserve"> COOK 15C-28HZ</t>
  </si>
  <si>
    <t xml:space="preserve"> KERR MCGEE OIL &amp; GAS ONSHORE LP</t>
  </si>
  <si>
    <t>05-123-09945</t>
  </si>
  <si>
    <t xml:space="preserve"> 34-16 Nichols</t>
  </si>
  <si>
    <t xml:space="preserve"> COOK 2N-16HZ</t>
  </si>
  <si>
    <t>05-123-25916</t>
  </si>
  <si>
    <t xml:space="preserve"> 21-02 ARENDS X</t>
  </si>
  <si>
    <t>05-123-09948</t>
  </si>
  <si>
    <t xml:space="preserve"> 34-21 HALLER</t>
  </si>
  <si>
    <t xml:space="preserve"> COOK 37N-28HZ</t>
  </si>
  <si>
    <t>05-123-19452</t>
  </si>
  <si>
    <t xml:space="preserve"> 2A HSR-DEKALB</t>
  </si>
  <si>
    <t>05-123-07946</t>
  </si>
  <si>
    <t xml:space="preserve"> 1 DEKALB</t>
  </si>
  <si>
    <t>05-123-22982</t>
  </si>
  <si>
    <t xml:space="preserve"> 21-7JI HALLER X</t>
  </si>
  <si>
    <t>05-123-33481</t>
  </si>
  <si>
    <t xml:space="preserve"> 36-16 THOMASON</t>
  </si>
  <si>
    <t xml:space="preserve"> COOK 28N-16HZ</t>
  </si>
  <si>
    <t>05-123-33479</t>
  </si>
  <si>
    <t xml:space="preserve"> 23-16 THOMASON</t>
  </si>
  <si>
    <t>05-123-10645</t>
  </si>
  <si>
    <t xml:space="preserve"> 2 DEKALB</t>
  </si>
  <si>
    <t>05-123-34529</t>
  </si>
  <si>
    <t xml:space="preserve"> 25-16R THOMASON</t>
  </si>
  <si>
    <t>05-123-33478</t>
  </si>
  <si>
    <t xml:space="preserve"> 21-16 THOMASON</t>
  </si>
  <si>
    <t>05-123-32499</t>
  </si>
  <si>
    <t xml:space="preserve"> DECHANT 36-9</t>
  </si>
  <si>
    <t>05-123-36225</t>
  </si>
  <si>
    <t xml:space="preserve"> GITTLEIN 3N-28HZ</t>
  </si>
  <si>
    <t xml:space="preserve"> COOK 36N-28HZ</t>
  </si>
  <si>
    <t>05-123-32380</t>
  </si>
  <si>
    <t xml:space="preserve"> 37-9 THOMASON</t>
  </si>
  <si>
    <t>05-123-07401</t>
  </si>
  <si>
    <t xml:space="preserve"> 41-21 HALLER</t>
  </si>
  <si>
    <t>05-123-36231</t>
  </si>
  <si>
    <t xml:space="preserve"> GITTLEIN 3C-28HZ</t>
  </si>
  <si>
    <t>05-123-23330</t>
  </si>
  <si>
    <t xml:space="preserve"> 15-9 THOMASON</t>
  </si>
  <si>
    <t xml:space="preserve"> COOK 2G-16HZ</t>
  </si>
  <si>
    <t>05-123-21072</t>
  </si>
  <si>
    <t xml:space="preserve"> 21-16 FOURWAY</t>
  </si>
  <si>
    <t xml:space="preserve"> ENCANA ENERGY RESOURCES INC.</t>
  </si>
  <si>
    <t>05-123-33477</t>
  </si>
  <si>
    <t xml:space="preserve"> 14-16 THOMASON</t>
  </si>
  <si>
    <t>05-123-21085</t>
  </si>
  <si>
    <t xml:space="preserve"> 22-16 FOURWAY</t>
  </si>
  <si>
    <t>05-123-07982</t>
  </si>
  <si>
    <t xml:space="preserve"> 41-16 NICHOLS</t>
  </si>
  <si>
    <t xml:space="preserve"> NOBLE ENERGY INC</t>
  </si>
  <si>
    <t>05-123-33480</t>
  </si>
  <si>
    <t xml:space="preserve"> 6-16 THOMASON</t>
  </si>
  <si>
    <t>05-123-33482</t>
  </si>
  <si>
    <t xml:space="preserve"> 25-16 THOMASON</t>
  </si>
  <si>
    <t>05-123-20897</t>
  </si>
  <si>
    <t xml:space="preserve"> 11-21A ADAMSON</t>
  </si>
  <si>
    <t>05-123-19558</t>
  </si>
  <si>
    <t xml:space="preserve"> 11-28A HSR-ROLAND</t>
  </si>
  <si>
    <t>05-123-35608</t>
  </si>
  <si>
    <t xml:space="preserve"> 28N-9HZ HAYMAKER</t>
  </si>
  <si>
    <t>05-123-35658</t>
  </si>
  <si>
    <t xml:space="preserve"> 2C-9HZ THOMASON</t>
  </si>
  <si>
    <t>05-123-35659</t>
  </si>
  <si>
    <t xml:space="preserve"> 27N-W9HZ THOMASON</t>
  </si>
  <si>
    <t>05-123-35657</t>
  </si>
  <si>
    <t xml:space="preserve"> 2N-9HZ THOMASON</t>
  </si>
  <si>
    <t>05-123-17144</t>
  </si>
  <si>
    <t xml:space="preserve"> 16-11 THOMASON X</t>
  </si>
  <si>
    <t>05-123-17205</t>
  </si>
  <si>
    <t xml:space="preserve"> 16-3 THOMASON X</t>
  </si>
  <si>
    <t>05-123-26954</t>
  </si>
  <si>
    <t xml:space="preserve"> 28-08 ALLEN X</t>
  </si>
  <si>
    <t>05-123-26952</t>
  </si>
  <si>
    <t xml:space="preserve"> 28-01 ALLEN X</t>
  </si>
  <si>
    <t>05-123-25915</t>
  </si>
  <si>
    <t xml:space="preserve"> 21-09 ARENDS X</t>
  </si>
  <si>
    <t>05-123-36218</t>
  </si>
  <si>
    <t xml:space="preserve"> GITTLEIN 29N-28HZ</t>
  </si>
  <si>
    <t>05-123-25862</t>
  </si>
  <si>
    <t xml:space="preserve"> 21-06 MEGUIRE X</t>
  </si>
  <si>
    <t>05-123-25348</t>
  </si>
  <si>
    <t xml:space="preserve"> 28-3 ROLAND X</t>
  </si>
  <si>
    <t>05-123-20991</t>
  </si>
  <si>
    <t xml:space="preserve"> 9-28A ALLEN</t>
  </si>
  <si>
    <t>05-123-27027</t>
  </si>
  <si>
    <t xml:space="preserve"> 21-08 Arends X</t>
  </si>
  <si>
    <t>05-123-21253</t>
  </si>
  <si>
    <t xml:space="preserve"> 44-21 HALLER</t>
  </si>
  <si>
    <t>05-123-35771</t>
  </si>
  <si>
    <t xml:space="preserve"> 27N-E9HZ THOMASON</t>
  </si>
  <si>
    <t>05-123-10845</t>
  </si>
  <si>
    <t xml:space="preserve"> 1 FOUR WAY</t>
  </si>
  <si>
    <t>05-123-32485</t>
  </si>
  <si>
    <t xml:space="preserve"> DECHANT 14-9</t>
  </si>
  <si>
    <t>05-123-07892</t>
  </si>
  <si>
    <t xml:space="preserve"> 1 THOMASON</t>
  </si>
  <si>
    <t xml:space="preserve"> PETERSON ENERGY OPERATING INC</t>
  </si>
  <si>
    <t>05-123-21273</t>
  </si>
  <si>
    <t xml:space="preserve"> 44-16 NICHOLS</t>
  </si>
  <si>
    <t>05-123-35609</t>
  </si>
  <si>
    <t xml:space="preserve"> 3N-9HZ HAYMAKER</t>
  </si>
  <si>
    <t>05-123-32416</t>
  </si>
  <si>
    <t xml:space="preserve"> THOMASON 16-9</t>
  </si>
  <si>
    <t>05-123-36221</t>
  </si>
  <si>
    <t xml:space="preserve"> GITTLEIN 29C-28HZ</t>
  </si>
  <si>
    <t>05-123-15538</t>
  </si>
  <si>
    <t xml:space="preserve"> 1 WILLIAM MEGUIRE UNIT /A/</t>
  </si>
  <si>
    <t xml:space="preserve"> AMOCO PRODUCTION CO.</t>
  </si>
  <si>
    <t>05-123-16300</t>
  </si>
  <si>
    <t xml:space="preserve"> 21-3P MEGUIRE</t>
  </si>
  <si>
    <t>05-123-36385</t>
  </si>
  <si>
    <t xml:space="preserve"> GITTLEIN 4N-28HZ</t>
  </si>
  <si>
    <t>05-123-32484</t>
  </si>
  <si>
    <t xml:space="preserve"> DECHANT 35-9</t>
  </si>
  <si>
    <t>05-123-32483</t>
  </si>
  <si>
    <t xml:space="preserve"> DECHANT 23-9</t>
  </si>
  <si>
    <t>05-123-35763</t>
  </si>
  <si>
    <t xml:space="preserve"> THOMASON 26N-9HZXX</t>
  </si>
  <si>
    <t xml:space="preserve"> PA</t>
  </si>
  <si>
    <t xml:space="preserve"> PR</t>
  </si>
  <si>
    <t xml:space="preserve">  </t>
  </si>
  <si>
    <t xml:space="preserve"> AL</t>
  </si>
  <si>
    <t xml:space="preserve"> DA</t>
  </si>
  <si>
    <t xml:space="preserve">Offset Well Status </t>
  </si>
  <si>
    <t>05-123-05043</t>
  </si>
  <si>
    <t xml:space="preserve"> 1 LUCAS</t>
  </si>
  <si>
    <t xml:space="preserve"> VYNCKIER 15N-29HZ</t>
  </si>
  <si>
    <t xml:space="preserve"> RAYMOND OIL &amp; GAS CO. INC</t>
  </si>
  <si>
    <t>8/21/1957</t>
  </si>
  <si>
    <t>221</t>
  </si>
  <si>
    <t>830</t>
  </si>
  <si>
    <t>N/A</t>
  </si>
  <si>
    <t>Hygiene Dry and Abandoned</t>
  </si>
  <si>
    <t xml:space="preserve"> TEDFORD 30N-28HZ</t>
  </si>
  <si>
    <t xml:space="preserve"> RAYMOND OIL &amp; GAS CO.</t>
  </si>
  <si>
    <t xml:space="preserve"> INC</t>
  </si>
  <si>
    <t>779</t>
  </si>
  <si>
    <t>05-123-07336</t>
  </si>
  <si>
    <t>POWERS 14-22</t>
  </si>
  <si>
    <t>POWERS 2-22HZ PAD</t>
  </si>
  <si>
    <t>KERR MCGEE OIL &amp; GAS ONSHORE LP</t>
  </si>
  <si>
    <t>05-123-07348</t>
  </si>
  <si>
    <t xml:space="preserve"> 1 WILLIAM D. LANSDOWN</t>
  </si>
  <si>
    <t xml:space="preserve"> TEDFORD 29N-28HZ</t>
  </si>
  <si>
    <t xml:space="preserve"> K P KAUFFMAN COMPANY INC</t>
  </si>
  <si>
    <t>8/7/1971</t>
  </si>
  <si>
    <t>705</t>
  </si>
  <si>
    <t>778</t>
  </si>
  <si>
    <t>no CBL</t>
  </si>
  <si>
    <t>Sussex production</t>
  </si>
  <si>
    <t>05-123-07376</t>
  </si>
  <si>
    <t xml:space="preserve"> 2 WILLIAM D LANSDOWN</t>
  </si>
  <si>
    <t xml:space="preserve"> TEDFORD 28N-28HZ</t>
  </si>
  <si>
    <t>11/12/1971</t>
  </si>
  <si>
    <t>697</t>
  </si>
  <si>
    <t>821</t>
  </si>
  <si>
    <t>Sussex</t>
  </si>
  <si>
    <t>05-123-07382</t>
  </si>
  <si>
    <t xml:space="preserve"> 1 LEO SMITS</t>
  </si>
  <si>
    <t xml:space="preserve"> TEDFORD 4N-28HZ</t>
  </si>
  <si>
    <t>758</t>
  </si>
  <si>
    <t>05-123-07669</t>
  </si>
  <si>
    <t>POWERS 41-22</t>
  </si>
  <si>
    <t xml:space="preserve"> 41-22 POWERS</t>
  </si>
  <si>
    <t>4/5/1973</t>
  </si>
  <si>
    <t>131</t>
  </si>
  <si>
    <t>685</t>
  </si>
  <si>
    <t>Squeeze 446-710</t>
  </si>
  <si>
    <t>6910</t>
  </si>
  <si>
    <t>6554</t>
  </si>
  <si>
    <t xml:space="preserve"> POWERS 27N-27HZ</t>
  </si>
  <si>
    <t>05-123-07727</t>
  </si>
  <si>
    <t xml:space="preserve"> 1 SHIVERS</t>
  </si>
  <si>
    <t xml:space="preserve"> PDC ENERGY INC</t>
  </si>
  <si>
    <t>6/23/1973</t>
  </si>
  <si>
    <t>576</t>
  </si>
  <si>
    <t>7101</t>
  </si>
  <si>
    <t>6566</t>
  </si>
  <si>
    <t>728</t>
  </si>
  <si>
    <t>05-123-07752</t>
  </si>
  <si>
    <t xml:space="preserve"> 1 MARGARET EICHTHALER</t>
  </si>
  <si>
    <t>DV tool at 932'</t>
  </si>
  <si>
    <t>Sqz holes @ 6950'. DV tool at 932'</t>
  </si>
  <si>
    <t>05-123-07766</t>
  </si>
  <si>
    <t xml:space="preserve"> 1 WILLIAM D. LANSDOWN B UNIT</t>
  </si>
  <si>
    <t>7/30/1973</t>
  </si>
  <si>
    <t>233</t>
  </si>
  <si>
    <t>784</t>
  </si>
  <si>
    <t>DV tool 810', TOC=386'</t>
  </si>
  <si>
    <t>7122</t>
  </si>
  <si>
    <t>7002</t>
  </si>
  <si>
    <t>05-123-07767</t>
  </si>
  <si>
    <t xml:space="preserve"> 1 KEITH A CARTER UNIT</t>
  </si>
  <si>
    <t>7/7/1973</t>
  </si>
  <si>
    <t>232</t>
  </si>
  <si>
    <t>DV Tool 812'</t>
  </si>
  <si>
    <t>7195</t>
  </si>
  <si>
    <t>7322</t>
  </si>
  <si>
    <t>05-123-07833</t>
  </si>
  <si>
    <t xml:space="preserve"> 1 JAMES A DAMIANA</t>
  </si>
  <si>
    <t>9/10/1973</t>
  </si>
  <si>
    <t>220</t>
  </si>
  <si>
    <t>761</t>
  </si>
  <si>
    <t>05-123-07857</t>
  </si>
  <si>
    <t>UPRR 62 PAN AM E 1</t>
  </si>
  <si>
    <t xml:space="preserve"> 1 UPRR 62 PAN AM E</t>
  </si>
  <si>
    <t>9/19/1973</t>
  </si>
  <si>
    <t>211</t>
  </si>
  <si>
    <t>200</t>
  </si>
  <si>
    <t>DV tool at 738</t>
  </si>
  <si>
    <t>6884</t>
  </si>
  <si>
    <t>356</t>
  </si>
  <si>
    <t>P&amp;A completed in 2013</t>
  </si>
  <si>
    <t>05-123-07873</t>
  </si>
  <si>
    <t xml:space="preserve"> 1 PUTNAM</t>
  </si>
  <si>
    <t xml:space="preserve"> VYNCKIER 15C-29HZ</t>
  </si>
  <si>
    <t xml:space="preserve"> BWAB INC</t>
  </si>
  <si>
    <t>9/27/1973</t>
  </si>
  <si>
    <t>252</t>
  </si>
  <si>
    <t>Sussex P&amp;A</t>
  </si>
  <si>
    <t xml:space="preserve"> MEGUIRE 29N-16HZ</t>
  </si>
  <si>
    <t>10/16/1973</t>
  </si>
  <si>
    <t>720</t>
  </si>
  <si>
    <t>6932</t>
  </si>
  <si>
    <t xml:space="preserve"> MEGUIRE 29C-16HZ</t>
  </si>
  <si>
    <t>05-123-07894</t>
  </si>
  <si>
    <t xml:space="preserve"> 2 SHIVERS</t>
  </si>
  <si>
    <t xml:space="preserve"> NOBLE ENERGY PRODUCTION INC</t>
  </si>
  <si>
    <t>11/27/1973</t>
  </si>
  <si>
    <t>510</t>
  </si>
  <si>
    <t>760</t>
  </si>
  <si>
    <t xml:space="preserve"> ADAMSON 28N-28HZ</t>
  </si>
  <si>
    <t>11/26/1973</t>
  </si>
  <si>
    <t>210</t>
  </si>
  <si>
    <t>800</t>
  </si>
  <si>
    <t>6922</t>
  </si>
  <si>
    <t>0</t>
  </si>
  <si>
    <t>05-123-07949</t>
  </si>
  <si>
    <t xml:space="preserve"> 1 SUCCO</t>
  </si>
  <si>
    <t xml:space="preserve"> VYNCKIER 36C-29HZ</t>
  </si>
  <si>
    <t xml:space="preserve"> VESSELS OIL &amp; GAS COMPANY</t>
  </si>
  <si>
    <t>11/29/1973</t>
  </si>
  <si>
    <t>133</t>
  </si>
  <si>
    <t>722</t>
  </si>
  <si>
    <t>DV Tool 701'</t>
  </si>
  <si>
    <t>05-123-07951</t>
  </si>
  <si>
    <t xml:space="preserve"> 3 SHIVERS</t>
  </si>
  <si>
    <t xml:space="preserve"> PATINA OIL &amp; GAS CORPORATION</t>
  </si>
  <si>
    <t>12/3/1973</t>
  </si>
  <si>
    <t>580</t>
  </si>
  <si>
    <t>740</t>
  </si>
  <si>
    <t>05-123-07969</t>
  </si>
  <si>
    <t xml:space="preserve">  1 AMOCO ENERGY SMITS UNIT C</t>
  </si>
  <si>
    <t xml:space="preserve"> TEDFORD 30C-28HZ</t>
  </si>
  <si>
    <t>12/21/1973</t>
  </si>
  <si>
    <t>223</t>
  </si>
  <si>
    <t>759</t>
  </si>
  <si>
    <t>05-123-08038</t>
  </si>
  <si>
    <t xml:space="preserve"> 1 SARCHET</t>
  </si>
  <si>
    <t xml:space="preserve"> SARCHET 37C-20HZ</t>
  </si>
  <si>
    <t>5/1/1974</t>
  </si>
  <si>
    <t>231</t>
  </si>
  <si>
    <t xml:space="preserve">DV tool at 850' </t>
  </si>
  <si>
    <t>6974</t>
  </si>
  <si>
    <t>6370</t>
  </si>
  <si>
    <t xml:space="preserve"> SARCHET 16N-20HZ</t>
  </si>
  <si>
    <t>05-123-08122</t>
  </si>
  <si>
    <t xml:space="preserve"> 1-A APPEL (MARTIN)</t>
  </si>
  <si>
    <t xml:space="preserve"> FOUNDATION ENERGY MANAGEMENT LLC</t>
  </si>
  <si>
    <t>12/2/1974</t>
  </si>
  <si>
    <t>577</t>
  </si>
  <si>
    <t>05-123-08155</t>
  </si>
  <si>
    <t xml:space="preserve"> 1 UPRR 62 PAN AM UNIT I</t>
  </si>
  <si>
    <t>9/26/1974</t>
  </si>
  <si>
    <t>207</t>
  </si>
  <si>
    <t>665</t>
  </si>
  <si>
    <t>DV tool at 718</t>
  </si>
  <si>
    <t>6940</t>
  </si>
  <si>
    <t>6500</t>
  </si>
  <si>
    <t>05-123-08159</t>
  </si>
  <si>
    <t>POWERS USX X 27-7</t>
  </si>
  <si>
    <t xml:space="preserve"> 27-7 POWERS USX X</t>
  </si>
  <si>
    <t>DV tool @ 750'</t>
  </si>
  <si>
    <t>holes found in csg at 1398-1459. pump through pkr @ 1193 w/ 50 sx cmt. Tested good.</t>
  </si>
  <si>
    <t xml:space="preserve"> POWERS 2G-27HZ</t>
  </si>
  <si>
    <t>05-123-08198</t>
  </si>
  <si>
    <t xml:space="preserve"> 1 MARY D ARNDT</t>
  </si>
  <si>
    <t xml:space="preserve"> ADAMSON 14N-28HZ</t>
  </si>
  <si>
    <t>11/13/1974</t>
  </si>
  <si>
    <t>209</t>
  </si>
  <si>
    <t>860</t>
  </si>
  <si>
    <t>DV Tool at 860'</t>
  </si>
  <si>
    <t>6840</t>
  </si>
  <si>
    <t>6340</t>
  </si>
  <si>
    <t>05-123-08288</t>
  </si>
  <si>
    <t xml:space="preserve"> 1 ERNIE F ADAMSON GAS UNIT</t>
  </si>
  <si>
    <t>1/29/1975</t>
  </si>
  <si>
    <t>164</t>
  </si>
  <si>
    <t>OH filled from 1500' to top of intercept well</t>
  </si>
  <si>
    <t>6939</t>
  </si>
  <si>
    <t>NA</t>
  </si>
  <si>
    <t>Well properly P&amp;A'd by  WHSS 1 intercept well 2015</t>
  </si>
  <si>
    <t xml:space="preserve"> SARCHET 38C-20HZ</t>
  </si>
  <si>
    <t>05-123-08327</t>
  </si>
  <si>
    <t xml:space="preserve"> 1X ADAMSON ERNIE F GU</t>
  </si>
  <si>
    <t>2/19/1975</t>
  </si>
  <si>
    <t>208</t>
  </si>
  <si>
    <t>Squeeze at 1750</t>
  </si>
  <si>
    <t>6220</t>
  </si>
  <si>
    <t>05-123-08542</t>
  </si>
  <si>
    <t>10/6/1975</t>
  </si>
  <si>
    <t>680</t>
  </si>
  <si>
    <t>755</t>
  </si>
  <si>
    <t>7140</t>
  </si>
  <si>
    <t>05-123-08663</t>
  </si>
  <si>
    <t xml:space="preserve"> 1 EICHTHALER</t>
  </si>
  <si>
    <t>DV tool @ 962'</t>
  </si>
  <si>
    <t>There is also cement from 6310 to 5680 and from 962 to 230</t>
  </si>
  <si>
    <t>05-123-08746</t>
  </si>
  <si>
    <t xml:space="preserve"> 1 BRAND</t>
  </si>
  <si>
    <t>6/19/1976</t>
  </si>
  <si>
    <t>696</t>
  </si>
  <si>
    <t>05-123-08775</t>
  </si>
  <si>
    <t xml:space="preserve"> 4 SHIVERS</t>
  </si>
  <si>
    <t>10/1/1976</t>
  </si>
  <si>
    <t>05-123-08776</t>
  </si>
  <si>
    <t xml:space="preserve"> 5 SHIVERS</t>
  </si>
  <si>
    <t xml:space="preserve"> GERRITY OIL &amp; GAS CORP</t>
  </si>
  <si>
    <t>10/12/1976</t>
  </si>
  <si>
    <t>710</t>
  </si>
  <si>
    <t>745</t>
  </si>
  <si>
    <t>05-123-08835</t>
  </si>
  <si>
    <t xml:space="preserve"> 1-28 FEHRN</t>
  </si>
  <si>
    <t>8/9/1976</t>
  </si>
  <si>
    <t>713</t>
  </si>
  <si>
    <t>DV tool 1028', TOC=84'</t>
  </si>
  <si>
    <t>7193</t>
  </si>
  <si>
    <t>6450</t>
  </si>
  <si>
    <t>05-123-08895</t>
  </si>
  <si>
    <t xml:space="preserve"> 2 JAMES A DAMIANA</t>
  </si>
  <si>
    <t>9/1/1976</t>
  </si>
  <si>
    <t>822</t>
  </si>
  <si>
    <t>820</t>
  </si>
  <si>
    <t>05-123-09163</t>
  </si>
  <si>
    <t xml:space="preserve"> 1 CLEMENTINE B COBURN B UNIT</t>
  </si>
  <si>
    <t xml:space="preserve"> TEDFORD 3C-28HZ</t>
  </si>
  <si>
    <t>5/2/1996</t>
  </si>
  <si>
    <t>620</t>
  </si>
  <si>
    <t>DV tool 4514'</t>
  </si>
  <si>
    <t>7056</t>
  </si>
  <si>
    <t>6614</t>
  </si>
  <si>
    <t>05-123-09400</t>
  </si>
  <si>
    <t xml:space="preserve"> 1 SPEAR LAND &amp; CATTLE CO</t>
  </si>
  <si>
    <t xml:space="preserve"> SARCHET 36G-20HZ</t>
  </si>
  <si>
    <t>2/4/1978</t>
  </si>
  <si>
    <t>276</t>
  </si>
  <si>
    <t>700</t>
  </si>
  <si>
    <t>7010</t>
  </si>
  <si>
    <t>6560</t>
  </si>
  <si>
    <t>05-123-09434</t>
  </si>
  <si>
    <t xml:space="preserve"> 1 RANCHERO 31-33</t>
  </si>
  <si>
    <t xml:space="preserve"> ANADARKO E&amp;P ONSHORE LLC</t>
  </si>
  <si>
    <t>3/18/1978</t>
  </si>
  <si>
    <t>858</t>
  </si>
  <si>
    <t>DV tool 840'</t>
  </si>
  <si>
    <t>05-123-09487</t>
  </si>
  <si>
    <t xml:space="preserve"> 1 FEHRN</t>
  </si>
  <si>
    <t xml:space="preserve"> TEDFORD 3N-28HZ</t>
  </si>
  <si>
    <t>6/19/1978</t>
  </si>
  <si>
    <t>282</t>
  </si>
  <si>
    <t>818</t>
  </si>
  <si>
    <t>05-123-09593</t>
  </si>
  <si>
    <t>9/2/1978</t>
  </si>
  <si>
    <t>751</t>
  </si>
  <si>
    <t>786</t>
  </si>
  <si>
    <t>05-123-09597</t>
  </si>
  <si>
    <t xml:space="preserve"> 2 AMOCO ENERGY SMITS UNIT C</t>
  </si>
  <si>
    <t>9/6/1978</t>
  </si>
  <si>
    <t>243</t>
  </si>
  <si>
    <t>05-123-09653</t>
  </si>
  <si>
    <t xml:space="preserve"> 1 WILLIAM D. LANSDOWN UNIT C</t>
  </si>
  <si>
    <t>12/26/1978</t>
  </si>
  <si>
    <t>797</t>
  </si>
  <si>
    <t>05-123-09669</t>
  </si>
  <si>
    <t xml:space="preserve"> X29-1 DECHANT USX</t>
  </si>
  <si>
    <t xml:space="preserve"> ADAMSON 13N-28HZ</t>
  </si>
  <si>
    <t>1/31/1979</t>
  </si>
  <si>
    <t>213</t>
  </si>
  <si>
    <t>DV Tool at 760'</t>
  </si>
  <si>
    <t>6990</t>
  </si>
  <si>
    <t>6460</t>
  </si>
  <si>
    <t xml:space="preserve"> SARCHET 37N-20HZ</t>
  </si>
  <si>
    <t xml:space="preserve"> ALVIN 2N-29HZ</t>
  </si>
  <si>
    <t>825</t>
  </si>
  <si>
    <t>DV tool 760', Cmt 782'-surface</t>
  </si>
  <si>
    <t>6786</t>
  </si>
  <si>
    <t>05-123-09746</t>
  </si>
  <si>
    <t xml:space="preserve"> 1 UPRR 38 PAN AM L</t>
  </si>
  <si>
    <t>7/13/1979</t>
  </si>
  <si>
    <t>279</t>
  </si>
  <si>
    <t>570</t>
  </si>
  <si>
    <t>DV tool at 649'</t>
  </si>
  <si>
    <t>6389</t>
  </si>
  <si>
    <t>05-123-09794</t>
  </si>
  <si>
    <t>MARGARET EICHTHALER 2</t>
  </si>
  <si>
    <t xml:space="preserve"> 2 MARGARET EICHTHALER</t>
  </si>
  <si>
    <t>10/13/1979</t>
  </si>
  <si>
    <t>DV tool at 790</t>
  </si>
  <si>
    <t>6890</t>
  </si>
  <si>
    <t>6150</t>
  </si>
  <si>
    <t>05-123-09820</t>
  </si>
  <si>
    <t xml:space="preserve"> 1 URSULA</t>
  </si>
  <si>
    <t xml:space="preserve"> NORTH AMERICAN RESOURCES COMPANY</t>
  </si>
  <si>
    <t>11/2/1979</t>
  </si>
  <si>
    <t>212</t>
  </si>
  <si>
    <t>807</t>
  </si>
  <si>
    <t>05-123-09915</t>
  </si>
  <si>
    <t xml:space="preserve"> 1 ANGELA</t>
  </si>
  <si>
    <t>5/27/1980</t>
  </si>
  <si>
    <t>234</t>
  </si>
  <si>
    <t>791</t>
  </si>
  <si>
    <t>05-123-09923</t>
  </si>
  <si>
    <t xml:space="preserve"> 2 BRAND</t>
  </si>
  <si>
    <t xml:space="preserve"> ENERGY MINERALS CORP</t>
  </si>
  <si>
    <t>2/16/1980</t>
  </si>
  <si>
    <t>158</t>
  </si>
  <si>
    <t>Sussex Dry and Abandoned</t>
  </si>
  <si>
    <t xml:space="preserve"> MEGUIRE 28C-16HZ</t>
  </si>
  <si>
    <t>4/25/1980</t>
  </si>
  <si>
    <t>666</t>
  </si>
  <si>
    <t>6952</t>
  </si>
  <si>
    <t>7184</t>
  </si>
  <si>
    <t>5/8/1980</t>
  </si>
  <si>
    <t>643</t>
  </si>
  <si>
    <t>6930</t>
  </si>
  <si>
    <t>6654</t>
  </si>
  <si>
    <t>05-123-09949</t>
  </si>
  <si>
    <t>POWERS 34-22</t>
  </si>
  <si>
    <t xml:space="preserve"> 34-22 POWERS</t>
  </si>
  <si>
    <t>Procedure written to squeeze from 850' to cover aquafer. Has a CBL</t>
  </si>
  <si>
    <t>Procedure written for 1.25" bradenhead job.</t>
  </si>
  <si>
    <t>05-123-09950</t>
  </si>
  <si>
    <t>POWERS 21-22</t>
  </si>
  <si>
    <t>NOBLE ENERGY INC</t>
  </si>
  <si>
    <t>None</t>
  </si>
  <si>
    <t>P&amp;A status as of 6/6/2013</t>
  </si>
  <si>
    <t xml:space="preserve"> 21-22 POWERS</t>
  </si>
  <si>
    <t xml:space="preserve"> POWERS 2N-27HZ</t>
  </si>
  <si>
    <t>05-123-09959</t>
  </si>
  <si>
    <t xml:space="preserve"> 2 UPRR 62 PAN AM "E"</t>
  </si>
  <si>
    <t>5/23/1980</t>
  </si>
  <si>
    <t>688</t>
  </si>
  <si>
    <t>NO</t>
  </si>
  <si>
    <t>6900</t>
  </si>
  <si>
    <t>05-123-09960</t>
  </si>
  <si>
    <t>UPRR 62 PAN AM UNIT I 2</t>
  </si>
  <si>
    <t xml:space="preserve"> 2 UPRR 62 PAN AM UNIT I</t>
  </si>
  <si>
    <t>5/21/1980</t>
  </si>
  <si>
    <t>05-123-10026</t>
  </si>
  <si>
    <t xml:space="preserve"> 1 DIANE</t>
  </si>
  <si>
    <t xml:space="preserve"> ENCANA OIL &amp; GAS (USA) INC</t>
  </si>
  <si>
    <t>8/10/1980</t>
  </si>
  <si>
    <t>835</t>
  </si>
  <si>
    <t>Cmt 943'-surface</t>
  </si>
  <si>
    <t>05-123-10229</t>
  </si>
  <si>
    <t xml:space="preserve"> 2 FIELDS</t>
  </si>
  <si>
    <t xml:space="preserve"> SUNFLOWER 8N-17HZ</t>
  </si>
  <si>
    <t>4/7/1981</t>
  </si>
  <si>
    <t>219</t>
  </si>
  <si>
    <t>875</t>
  </si>
  <si>
    <t>DV tool @ 746'</t>
  </si>
  <si>
    <t>6590</t>
  </si>
  <si>
    <t>05-123-10301</t>
  </si>
  <si>
    <t xml:space="preserve"> 2 RICHARD HEIN</t>
  </si>
  <si>
    <t>6/3/1981</t>
  </si>
  <si>
    <t>216</t>
  </si>
  <si>
    <t>05-123-10455</t>
  </si>
  <si>
    <t xml:space="preserve"> 1 SANDLIN-WELD COUNTY UNIT</t>
  </si>
  <si>
    <t xml:space="preserve"> MEGUIRE 30N-16HZ</t>
  </si>
  <si>
    <t>11/5/1981</t>
  </si>
  <si>
    <t>204</t>
  </si>
  <si>
    <t>6986</t>
  </si>
  <si>
    <t>6300</t>
  </si>
  <si>
    <t>05-123-10474</t>
  </si>
  <si>
    <t xml:space="preserve"> 2 SARCHET</t>
  </si>
  <si>
    <t>1/6/1982</t>
  </si>
  <si>
    <t>236</t>
  </si>
  <si>
    <t>6972</t>
  </si>
  <si>
    <t>64</t>
  </si>
  <si>
    <t>749</t>
  </si>
  <si>
    <t>Cmt 1034'-939'</t>
  </si>
  <si>
    <t>6574</t>
  </si>
  <si>
    <t>05-123-10840</t>
  </si>
  <si>
    <t xml:space="preserve"> 1 BREICKLER</t>
  </si>
  <si>
    <t xml:space="preserve"> WRIGHTS OIL &amp; GAS</t>
  </si>
  <si>
    <t>11/5/1982</t>
  </si>
  <si>
    <t>846</t>
  </si>
  <si>
    <t>4222</t>
  </si>
  <si>
    <t xml:space="preserve"> MEGUIRE 3N-16HZ</t>
  </si>
  <si>
    <t>10/18/1982</t>
  </si>
  <si>
    <t>215</t>
  </si>
  <si>
    <t>6925</t>
  </si>
  <si>
    <t>6730</t>
  </si>
  <si>
    <t>05-123-10910</t>
  </si>
  <si>
    <t xml:space="preserve"> 2 MEL ANDERSON GAS UNIT</t>
  </si>
  <si>
    <t>11/6/1982</t>
  </si>
  <si>
    <t>969</t>
  </si>
  <si>
    <t>4813</t>
  </si>
  <si>
    <t>J Sand production</t>
  </si>
  <si>
    <t>05-123-10924</t>
  </si>
  <si>
    <t xml:space="preserve"> 2 SANDLIN-WELD-COUNTY UNIT</t>
  </si>
  <si>
    <t xml:space="preserve"> SUNFLOWER 25G-17HZ</t>
  </si>
  <si>
    <t>12/13/1982</t>
  </si>
  <si>
    <t>656</t>
  </si>
  <si>
    <t>Remedial cement placed 840' - 714'</t>
  </si>
  <si>
    <t>6980</t>
  </si>
  <si>
    <t>6202</t>
  </si>
  <si>
    <t>05-123-11515</t>
  </si>
  <si>
    <t xml:space="preserve"> 2 UPRR 38 PAN AM T-TRUE</t>
  </si>
  <si>
    <t>11/21/1983</t>
  </si>
  <si>
    <t>833</t>
  </si>
  <si>
    <t>no completion report</t>
  </si>
  <si>
    <t>Abandoned Location</t>
  </si>
  <si>
    <t>05-123-14364</t>
  </si>
  <si>
    <t xml:space="preserve"> 2-29 SHIVERS GU FEDERAL</t>
  </si>
  <si>
    <t>8/3/1989</t>
  </si>
  <si>
    <t>746</t>
  </si>
  <si>
    <t>DV Tool 4994'</t>
  </si>
  <si>
    <t>7092</t>
  </si>
  <si>
    <t>6094</t>
  </si>
  <si>
    <t>05-123-14383</t>
  </si>
  <si>
    <t>ROBERT POWERS USX X 27-19</t>
  </si>
  <si>
    <t>05-123-14443</t>
  </si>
  <si>
    <t xml:space="preserve"> 2-28 FEHRN</t>
  </si>
  <si>
    <t>10/13/1989</t>
  </si>
  <si>
    <t>752</t>
  </si>
  <si>
    <t>771</t>
  </si>
  <si>
    <t>7149</t>
  </si>
  <si>
    <t>6206</t>
  </si>
  <si>
    <t>05-123-14452</t>
  </si>
  <si>
    <t xml:space="preserve"> 2-29 PUTNAM FEDERAL</t>
  </si>
  <si>
    <t>10/21/1989</t>
  </si>
  <si>
    <t>DV Tool 5020'</t>
  </si>
  <si>
    <t>7144</t>
  </si>
  <si>
    <t>6248</t>
  </si>
  <si>
    <t>05-123-14579</t>
  </si>
  <si>
    <t xml:space="preserve"> 1-29 ALE PARTNERSHIP</t>
  </si>
  <si>
    <t>4/16/1990</t>
  </si>
  <si>
    <t>315</t>
  </si>
  <si>
    <t>SS at 877'</t>
  </si>
  <si>
    <t>7136</t>
  </si>
  <si>
    <t>SS at 875'</t>
  </si>
  <si>
    <t>3978</t>
  </si>
  <si>
    <t>05-123-14952</t>
  </si>
  <si>
    <t xml:space="preserve"> 20-2 SARCHET</t>
  </si>
  <si>
    <t xml:space="preserve"> SARCHET 15N-20HZ</t>
  </si>
  <si>
    <t>3/26/1991</t>
  </si>
  <si>
    <t>6991</t>
  </si>
  <si>
    <t>6350</t>
  </si>
  <si>
    <t>05-123-14953</t>
  </si>
  <si>
    <t xml:space="preserve"> 20-1 SARCHET</t>
  </si>
  <si>
    <t>3/20/1991</t>
  </si>
  <si>
    <t>711</t>
  </si>
  <si>
    <t>6918</t>
  </si>
  <si>
    <t>6196</t>
  </si>
  <si>
    <t>05-123-14957</t>
  </si>
  <si>
    <t xml:space="preserve"> X8-11 FIELDS</t>
  </si>
  <si>
    <t>4/7/1991</t>
  </si>
  <si>
    <t>630</t>
  </si>
  <si>
    <t>6390</t>
  </si>
  <si>
    <t>05-123-14958</t>
  </si>
  <si>
    <t xml:space="preserve"> X8-14 FIELDS</t>
  </si>
  <si>
    <t>4/1/1991</t>
  </si>
  <si>
    <t>623</t>
  </si>
  <si>
    <t>6365</t>
  </si>
  <si>
    <t>05-123-15178</t>
  </si>
  <si>
    <t xml:space="preserve"> X 8-15 SMITH</t>
  </si>
  <si>
    <t xml:space="preserve"> SUNFLOWER 7N-17HZ</t>
  </si>
  <si>
    <t xml:space="preserve">NA </t>
  </si>
  <si>
    <t>Well Never Drilled</t>
  </si>
  <si>
    <t>05-123-15179</t>
  </si>
  <si>
    <t xml:space="preserve"> X8-9 SMITH</t>
  </si>
  <si>
    <t xml:space="preserve"> SUNFLOWER 40C-17HZ</t>
  </si>
  <si>
    <t>05-123-15180</t>
  </si>
  <si>
    <t xml:space="preserve"> X 8-10 SMITH</t>
  </si>
  <si>
    <t>05-123-15475</t>
  </si>
  <si>
    <t xml:space="preserve"> 3-28 FEHRN</t>
  </si>
  <si>
    <t>1/21/1992</t>
  </si>
  <si>
    <t>810</t>
  </si>
  <si>
    <t>796</t>
  </si>
  <si>
    <t>7164</t>
  </si>
  <si>
    <t>6708</t>
  </si>
  <si>
    <t>Well never drilled</t>
  </si>
  <si>
    <t xml:space="preserve"> ADAMSON 36N-28HZ</t>
  </si>
  <si>
    <t>05-123-15557</t>
  </si>
  <si>
    <t xml:space="preserve"> 4-28 FEHRN</t>
  </si>
  <si>
    <t>1/27/1992</t>
  </si>
  <si>
    <t>859</t>
  </si>
  <si>
    <t>TOC=100'</t>
  </si>
  <si>
    <t>7212</t>
  </si>
  <si>
    <t>6625</t>
  </si>
  <si>
    <t>05-123-16236</t>
  </si>
  <si>
    <t>BOLET RED X 15-4D</t>
  </si>
  <si>
    <t xml:space="preserve"> 15-4D BOLET RED X</t>
  </si>
  <si>
    <t xml:space="preserve"> POWERS 1C-27HZ</t>
  </si>
  <si>
    <t>DV tool or Sleeve at 4835' w/ cement from 4900 to 4060</t>
  </si>
  <si>
    <t>05-123-16240</t>
  </si>
  <si>
    <t xml:space="preserve"> 11-33A CARTER</t>
  </si>
  <si>
    <t>4/30/1993</t>
  </si>
  <si>
    <t>317</t>
  </si>
  <si>
    <t>815</t>
  </si>
  <si>
    <t>DV tool 950', TOC=surface</t>
  </si>
  <si>
    <t>5112</t>
  </si>
  <si>
    <t>Sussex &amp; J Sand production</t>
  </si>
  <si>
    <t>05-123-16299</t>
  </si>
  <si>
    <t xml:space="preserve"> 28-4P ARNDT</t>
  </si>
  <si>
    <t>1/12/1992</t>
  </si>
  <si>
    <t>908</t>
  </si>
  <si>
    <t>6326</t>
  </si>
  <si>
    <t>10/24/1992</t>
  </si>
  <si>
    <t>6928</t>
  </si>
  <si>
    <t>6520</t>
  </si>
  <si>
    <t>05-123-16391</t>
  </si>
  <si>
    <t xml:space="preserve"> 20-02D Dom Red X</t>
  </si>
  <si>
    <t>12/28/92</t>
  </si>
  <si>
    <t>812</t>
  </si>
  <si>
    <t>Annular Fill Performed in 2013</t>
  </si>
  <si>
    <t>7022</t>
  </si>
  <si>
    <t>05-123-16398</t>
  </si>
  <si>
    <t xml:space="preserve"> 27-04D Powers Red X</t>
  </si>
  <si>
    <t>1.66" OD job from 1,753 to surface w/ 262 SX</t>
  </si>
  <si>
    <t>bradenhead work from 1,753 to 13. 262 sx.</t>
  </si>
  <si>
    <t>05-123-16436</t>
  </si>
  <si>
    <t xml:space="preserve"> 29-10P UPRC</t>
  </si>
  <si>
    <t>11/30/1992</t>
  </si>
  <si>
    <t>928</t>
  </si>
  <si>
    <t>842</t>
  </si>
  <si>
    <t>6962</t>
  </si>
  <si>
    <t>05-123-16616</t>
  </si>
  <si>
    <t xml:space="preserve"> 32-30DK APPEL HEIRS FEDERAL</t>
  </si>
  <si>
    <t>?</t>
  </si>
  <si>
    <t>5566</t>
  </si>
  <si>
    <t>Dakota production</t>
  </si>
  <si>
    <t>05-123-16781</t>
  </si>
  <si>
    <t>BOLET RED X 15-10</t>
  </si>
  <si>
    <t>05-123-16782</t>
  </si>
  <si>
    <t>BOLET RED X 15-15</t>
  </si>
  <si>
    <t xml:space="preserve"> X 15-15 BOLET RED</t>
  </si>
  <si>
    <t xml:space="preserve"> POWERS 2C-27HZ</t>
  </si>
  <si>
    <t>DG</t>
  </si>
  <si>
    <t>Already P&amp;A'd</t>
  </si>
  <si>
    <t>05-123-16783</t>
  </si>
  <si>
    <t>BOLET RED X 15-16</t>
  </si>
  <si>
    <t xml:space="preserve"> X 15-16 BOLET RED</t>
  </si>
  <si>
    <t xml:space="preserve"> POWERS 1N-27HZ</t>
  </si>
  <si>
    <t>794</t>
  </si>
  <si>
    <t>725</t>
  </si>
  <si>
    <t>6828</t>
  </si>
  <si>
    <t>6136</t>
  </si>
  <si>
    <t>Additional cmt from 4590'-3544'</t>
  </si>
  <si>
    <t>3/8/1993</t>
  </si>
  <si>
    <t>05-123-17142</t>
  </si>
  <si>
    <t xml:space="preserve"> X 16-5 THOMASON</t>
  </si>
  <si>
    <t>7/22/1993</t>
  </si>
  <si>
    <t>6904</t>
  </si>
  <si>
    <t>6328</t>
  </si>
  <si>
    <t>P&amp;A completed in 2015</t>
  </si>
  <si>
    <t xml:space="preserve"> MEGUIRE 4N-16HZ</t>
  </si>
  <si>
    <t xml:space="preserve"> SUNFLOWER 40N-17HZ</t>
  </si>
  <si>
    <t>P&amp;A Completed in 2015</t>
  </si>
  <si>
    <t>05-123-17143</t>
  </si>
  <si>
    <t xml:space="preserve"> 16-4 THOMASON X</t>
  </si>
  <si>
    <t>7/16/1993</t>
  </si>
  <si>
    <t>780</t>
  </si>
  <si>
    <t>7167</t>
  </si>
  <si>
    <t>7370</t>
  </si>
  <si>
    <t>7/31/1993</t>
  </si>
  <si>
    <t>823</t>
  </si>
  <si>
    <t>05-123-17145</t>
  </si>
  <si>
    <t xml:space="preserve"> X 16-12 THOMASON</t>
  </si>
  <si>
    <t>8/7/1993</t>
  </si>
  <si>
    <t>cement squeeze 4566'</t>
  </si>
  <si>
    <t>6948</t>
  </si>
  <si>
    <t>05-123-17165</t>
  </si>
  <si>
    <t xml:space="preserve"> 20-3 DOM RED X</t>
  </si>
  <si>
    <t>7/23/1993</t>
  </si>
  <si>
    <t>854</t>
  </si>
  <si>
    <t>6995</t>
  </si>
  <si>
    <t>6575</t>
  </si>
  <si>
    <t>8/12/1993</t>
  </si>
  <si>
    <t xml:space="preserve"> </t>
  </si>
  <si>
    <t>6978</t>
  </si>
  <si>
    <t>6550</t>
  </si>
  <si>
    <t>P&amp;Acompleted  in 2015</t>
  </si>
  <si>
    <t>05-123-17206</t>
  </si>
  <si>
    <t xml:space="preserve"> X 16-13 THOMASON</t>
  </si>
  <si>
    <t>8/20/1993</t>
  </si>
  <si>
    <t>819</t>
  </si>
  <si>
    <t>6970</t>
  </si>
  <si>
    <t>05-123-17451</t>
  </si>
  <si>
    <t xml:space="preserve"> 21-33 CARTER</t>
  </si>
  <si>
    <t>10/20/1993</t>
  </si>
  <si>
    <t>322</t>
  </si>
  <si>
    <t>829</t>
  </si>
  <si>
    <t>TOC=120'</t>
  </si>
  <si>
    <t>4943</t>
  </si>
  <si>
    <t>05-123-17954</t>
  </si>
  <si>
    <t xml:space="preserve"> 1 MELBON RANCH 'E' UNIT</t>
  </si>
  <si>
    <t>2/22/1994</t>
  </si>
  <si>
    <t>6964</t>
  </si>
  <si>
    <t>05-123-18752</t>
  </si>
  <si>
    <t xml:space="preserve"> 32-3K6 APPEL HEIRS FEDERAL</t>
  </si>
  <si>
    <t>871</t>
  </si>
  <si>
    <t>DV Tool 7651'</t>
  </si>
  <si>
    <t>2858</t>
  </si>
  <si>
    <t>05-123-18799</t>
  </si>
  <si>
    <t xml:space="preserve"> 28-13 FEHRN W</t>
  </si>
  <si>
    <t>1/5/1995</t>
  </si>
  <si>
    <t>885</t>
  </si>
  <si>
    <t>814</t>
  </si>
  <si>
    <t xml:space="preserve"> ADAMSON 37C-28HZ</t>
  </si>
  <si>
    <t>2/21/1998</t>
  </si>
  <si>
    <t>915</t>
  </si>
  <si>
    <t>6514</t>
  </si>
  <si>
    <t>05-123-19573</t>
  </si>
  <si>
    <t>HSR-WEICHEL 13-14</t>
  </si>
  <si>
    <t>05-123-19606</t>
  </si>
  <si>
    <t xml:space="preserve"> 41-29 SHIVERS</t>
  </si>
  <si>
    <t>9/25/1998</t>
  </si>
  <si>
    <t>DV Tool 4968'</t>
  </si>
  <si>
    <t xml:space="preserve"> SI</t>
  </si>
  <si>
    <t>DV tool 4968'</t>
  </si>
  <si>
    <t>05-123-19635</t>
  </si>
  <si>
    <t xml:space="preserve"> 27-16Di POWERS RED X</t>
  </si>
  <si>
    <t>05-123-19641</t>
  </si>
  <si>
    <t xml:space="preserve"> 28-4JI GOTMILK W</t>
  </si>
  <si>
    <t>9/20/1998</t>
  </si>
  <si>
    <t>756</t>
  </si>
  <si>
    <t>6738</t>
  </si>
  <si>
    <t>05-123-19642</t>
  </si>
  <si>
    <t xml:space="preserve"> 29-6D SHIVERS W FEDERAL</t>
  </si>
  <si>
    <t>2/8/1999</t>
  </si>
  <si>
    <t>781</t>
  </si>
  <si>
    <t>DV Tool 4884'</t>
  </si>
  <si>
    <t>6798</t>
  </si>
  <si>
    <t>05-123-19647</t>
  </si>
  <si>
    <t>BOLET RED X 15-15JI</t>
  </si>
  <si>
    <t xml:space="preserve"> 15-15JI BOLET RED X</t>
  </si>
  <si>
    <t>05-123-19687</t>
  </si>
  <si>
    <t xml:space="preserve"> W 29-10DI ALE PARTNERSHIP FEDERAL</t>
  </si>
  <si>
    <t>1/12/1999</t>
  </si>
  <si>
    <t>893</t>
  </si>
  <si>
    <t>6866</t>
  </si>
  <si>
    <t>05-123-19747</t>
  </si>
  <si>
    <t xml:space="preserve"> 24-29 PUTNAM</t>
  </si>
  <si>
    <t>2/21/1999</t>
  </si>
  <si>
    <t>841</t>
  </si>
  <si>
    <t>DV Tool 4912'</t>
  </si>
  <si>
    <t>6636</t>
  </si>
  <si>
    <t>05-123-19814</t>
  </si>
  <si>
    <t xml:space="preserve"> 24-20 SUCCO</t>
  </si>
  <si>
    <t>10/1/1999</t>
  </si>
  <si>
    <t>6812</t>
  </si>
  <si>
    <t>05-123-19856</t>
  </si>
  <si>
    <t xml:space="preserve"> W 29-9JI ALE PARTNERSHIP FEDERAL</t>
  </si>
  <si>
    <t>1/22/2000</t>
  </si>
  <si>
    <t>869</t>
  </si>
  <si>
    <t>6870</t>
  </si>
  <si>
    <t>773</t>
  </si>
  <si>
    <t>05-123-19897</t>
  </si>
  <si>
    <t xml:space="preserve"> W 29-16JI ALE PARTNERSHIP FEDERAL</t>
  </si>
  <si>
    <t>3/8/2000</t>
  </si>
  <si>
    <t>870</t>
  </si>
  <si>
    <t>6936</t>
  </si>
  <si>
    <t>J Sand and Dakota production</t>
  </si>
  <si>
    <t>Dakota &amp; J Sand production</t>
  </si>
  <si>
    <t>05-123-20013</t>
  </si>
  <si>
    <t xml:space="preserve"> 12-16 FOUR WAY</t>
  </si>
  <si>
    <t>7/27/2000</t>
  </si>
  <si>
    <t>6965</t>
  </si>
  <si>
    <t>6502</t>
  </si>
  <si>
    <t>05-123-20141</t>
  </si>
  <si>
    <t>BOLET RED X 15-10 JI</t>
  </si>
  <si>
    <t>05-123-20156</t>
  </si>
  <si>
    <t xml:space="preserve"> 21-5 JI MEGUIRE X</t>
  </si>
  <si>
    <t>1/24/2001</t>
  </si>
  <si>
    <t>887</t>
  </si>
  <si>
    <t>DV Tool at 4877'</t>
  </si>
  <si>
    <t>6955</t>
  </si>
  <si>
    <t>05-123-20157</t>
  </si>
  <si>
    <t xml:space="preserve"> 28-5 JI ARNDT X</t>
  </si>
  <si>
    <t>05-123-20216</t>
  </si>
  <si>
    <t xml:space="preserve"> 29-16 JI UPRC X</t>
  </si>
  <si>
    <t>6/1/2001</t>
  </si>
  <si>
    <t>900</t>
  </si>
  <si>
    <t>840</t>
  </si>
  <si>
    <t>05-123-20220</t>
  </si>
  <si>
    <t xml:space="preserve"> 29-15 JI UPRC X</t>
  </si>
  <si>
    <t xml:space="preserve"> ALVIN 28N-29HZ</t>
  </si>
  <si>
    <t>910</t>
  </si>
  <si>
    <t>855</t>
  </si>
  <si>
    <t>05-123-20558</t>
  </si>
  <si>
    <t xml:space="preserve"> 6-8 HSR NICHOLS</t>
  </si>
  <si>
    <t>12/3/2001</t>
  </si>
  <si>
    <t>782</t>
  </si>
  <si>
    <t>Cement 200' - 987'</t>
  </si>
  <si>
    <t>7041</t>
  </si>
  <si>
    <t>6740</t>
  </si>
  <si>
    <t>05-123-20568</t>
  </si>
  <si>
    <t xml:space="preserve"> 16-20 HSR-DAMIANA</t>
  </si>
  <si>
    <t xml:space="preserve"> HS RESOURCES INC</t>
  </si>
  <si>
    <t>764</t>
  </si>
  <si>
    <t>05-123-20754</t>
  </si>
  <si>
    <t xml:space="preserve"> 31-28 MAIER</t>
  </si>
  <si>
    <t>799</t>
  </si>
  <si>
    <t>05-123-20760</t>
  </si>
  <si>
    <t xml:space="preserve"> 32-28 MAIER</t>
  </si>
  <si>
    <t>7/24/2002</t>
  </si>
  <si>
    <t>1020</t>
  </si>
  <si>
    <t>790</t>
  </si>
  <si>
    <t>DV tool 5139'</t>
  </si>
  <si>
    <t>05-123-20785</t>
  </si>
  <si>
    <t xml:space="preserve"> 28-3 JI COBURN W</t>
  </si>
  <si>
    <t>5/16/2002</t>
  </si>
  <si>
    <t>882</t>
  </si>
  <si>
    <t>DV tool 4992'</t>
  </si>
  <si>
    <t>6494</t>
  </si>
  <si>
    <t>7/7/2002</t>
  </si>
  <si>
    <t>862</t>
  </si>
  <si>
    <t>6949</t>
  </si>
  <si>
    <t>6100</t>
  </si>
  <si>
    <t>05-123-20960</t>
  </si>
  <si>
    <t xml:space="preserve"> 3-23A POWERS</t>
  </si>
  <si>
    <t>9/5/2002</t>
  </si>
  <si>
    <t>934</t>
  </si>
  <si>
    <t>6855</t>
  </si>
  <si>
    <t>05-123-20961</t>
  </si>
  <si>
    <t xml:space="preserve"> 12-26A HUDSON</t>
  </si>
  <si>
    <t>05-123-20990</t>
  </si>
  <si>
    <t xml:space="preserve"> ALLEN 3-34A</t>
  </si>
  <si>
    <t>05-123-21126</t>
  </si>
  <si>
    <t xml:space="preserve"> 28-5JI GOTMILK W</t>
  </si>
  <si>
    <t>7/14/2004</t>
  </si>
  <si>
    <t>901</t>
  </si>
  <si>
    <t>DV tool 4980'</t>
  </si>
  <si>
    <t>7117</t>
  </si>
  <si>
    <t>6818</t>
  </si>
  <si>
    <t>05-123-21194</t>
  </si>
  <si>
    <t xml:space="preserve"> 8-8 NICHOLS</t>
  </si>
  <si>
    <t>11/16/2002</t>
  </si>
  <si>
    <t>766</t>
  </si>
  <si>
    <t>655</t>
  </si>
  <si>
    <t>6984</t>
  </si>
  <si>
    <t>05-123-21213</t>
  </si>
  <si>
    <t xml:space="preserve"> 12-9A DECHANT</t>
  </si>
  <si>
    <t>11/30/2002</t>
  </si>
  <si>
    <t>6960</t>
  </si>
  <si>
    <t>6470</t>
  </si>
  <si>
    <t>05-123-21247</t>
  </si>
  <si>
    <t xml:space="preserve"> 14-21A LANSDOWN</t>
  </si>
  <si>
    <t>12/22/2002</t>
  </si>
  <si>
    <t>926</t>
  </si>
  <si>
    <t>804</t>
  </si>
  <si>
    <t>7153</t>
  </si>
  <si>
    <t>4247</t>
  </si>
  <si>
    <t>05-123-21366</t>
  </si>
  <si>
    <t xml:space="preserve"> 33-28 DIANE</t>
  </si>
  <si>
    <t>3/24/2003</t>
  </si>
  <si>
    <t>1037</t>
  </si>
  <si>
    <t>DV tool 4983'</t>
  </si>
  <si>
    <t>7213</t>
  </si>
  <si>
    <t>05-123-21423</t>
  </si>
  <si>
    <t xml:space="preserve"> 11-23A POWERS</t>
  </si>
  <si>
    <t>4/28/2003</t>
  </si>
  <si>
    <t>924</t>
  </si>
  <si>
    <t>6933</t>
  </si>
  <si>
    <t>5/8/2003</t>
  </si>
  <si>
    <t>05-123-21439</t>
  </si>
  <si>
    <t>POWERS 23-22</t>
  </si>
  <si>
    <t xml:space="preserve"> 23-22 POWERS</t>
  </si>
  <si>
    <t>05-123-21447</t>
  </si>
  <si>
    <t xml:space="preserve"> 11-27A POWERS</t>
  </si>
  <si>
    <t>05-123-21538</t>
  </si>
  <si>
    <t>POWERS 41-27</t>
  </si>
  <si>
    <t xml:space="preserve"> 41-27 POWERS</t>
  </si>
  <si>
    <t>9/7/2003</t>
  </si>
  <si>
    <t>881</t>
  </si>
  <si>
    <t>6956</t>
  </si>
  <si>
    <t>6480</t>
  </si>
  <si>
    <t>05-123-21539</t>
  </si>
  <si>
    <t>POWERS 22-27</t>
  </si>
  <si>
    <t xml:space="preserve"> 22-27 POWERS</t>
  </si>
  <si>
    <t>05-123-21540</t>
  </si>
  <si>
    <t xml:space="preserve"> 42-27 POWERS</t>
  </si>
  <si>
    <t xml:space="preserve"> UNITED STATES EXPLORATION INC</t>
  </si>
  <si>
    <t>Abandoned Location in 11/10/2004.  Location was never built.</t>
  </si>
  <si>
    <t>05-123-21545</t>
  </si>
  <si>
    <t xml:space="preserve"> 31-27 POWERS</t>
  </si>
  <si>
    <t>05-123-21582</t>
  </si>
  <si>
    <t xml:space="preserve"> 44-20 SUCCO</t>
  </si>
  <si>
    <t>7/13/2003</t>
  </si>
  <si>
    <t>856</t>
  </si>
  <si>
    <t>3900</t>
  </si>
  <si>
    <t>05-123-21589</t>
  </si>
  <si>
    <t xml:space="preserve"> 2-33 THERMO</t>
  </si>
  <si>
    <t>850</t>
  </si>
  <si>
    <t>05-123-21729</t>
  </si>
  <si>
    <t xml:space="preserve"> 43-17 MELBON RANCH</t>
  </si>
  <si>
    <t>3/4/2010</t>
  </si>
  <si>
    <t>6969</t>
  </si>
  <si>
    <t>4010</t>
  </si>
  <si>
    <t>05-123-21816</t>
  </si>
  <si>
    <t xml:space="preserve"> 31-32 KERBS</t>
  </si>
  <si>
    <t>853</t>
  </si>
  <si>
    <t>05-123-21890</t>
  </si>
  <si>
    <t>RICKS 14-15</t>
  </si>
  <si>
    <t xml:space="preserve"> 14-15 RICKS</t>
  </si>
  <si>
    <t>05-123-21938</t>
  </si>
  <si>
    <t xml:space="preserve"> 7-8A NICHOLS</t>
  </si>
  <si>
    <t>1/22/2004</t>
  </si>
  <si>
    <t>6976</t>
  </si>
  <si>
    <t>05-123-22040</t>
  </si>
  <si>
    <t xml:space="preserve"> 11-20 PALMER</t>
  </si>
  <si>
    <t>3/16/04</t>
  </si>
  <si>
    <t>902</t>
  </si>
  <si>
    <t>05-123-22261</t>
  </si>
  <si>
    <t>POWERS 21-27</t>
  </si>
  <si>
    <t xml:space="preserve"> 21-27 POWERS</t>
  </si>
  <si>
    <t>05-123-22858</t>
  </si>
  <si>
    <t>POWERS X 22-8JI</t>
  </si>
  <si>
    <t xml:space="preserve"> 22-8JI POWERS X</t>
  </si>
  <si>
    <t>5/4/2005</t>
  </si>
  <si>
    <t>903</t>
  </si>
  <si>
    <t>6894</t>
  </si>
  <si>
    <t>6260</t>
  </si>
  <si>
    <t>05-123-22955</t>
  </si>
  <si>
    <t xml:space="preserve"> 31-29 DECHANT</t>
  </si>
  <si>
    <t>10/17/2005</t>
  </si>
  <si>
    <t>895</t>
  </si>
  <si>
    <t>811</t>
  </si>
  <si>
    <t>6510</t>
  </si>
  <si>
    <t>10/17/05</t>
  </si>
  <si>
    <t>6973</t>
  </si>
  <si>
    <t>7/9/2005</t>
  </si>
  <si>
    <t>888</t>
  </si>
  <si>
    <t>6280</t>
  </si>
  <si>
    <t>2/15/06</t>
  </si>
  <si>
    <t>891</t>
  </si>
  <si>
    <t>DV tool at 3112</t>
  </si>
  <si>
    <t>6926</t>
  </si>
  <si>
    <t>6190</t>
  </si>
  <si>
    <t>05-123-23341</t>
  </si>
  <si>
    <t xml:space="preserve"> 13-9 DECHANT</t>
  </si>
  <si>
    <t>3/13/2006</t>
  </si>
  <si>
    <t>556</t>
  </si>
  <si>
    <t>5280</t>
  </si>
  <si>
    <t>05-123-23391</t>
  </si>
  <si>
    <t>WEICHEL 12-14</t>
  </si>
  <si>
    <t>05-123-23687</t>
  </si>
  <si>
    <t xml:space="preserve"> 28-2 MCQUEARY</t>
  </si>
  <si>
    <t>5/17/2006</t>
  </si>
  <si>
    <t>899</t>
  </si>
  <si>
    <t>3761</t>
  </si>
  <si>
    <t>05-123-24862</t>
  </si>
  <si>
    <t>Powers USX X 28-08</t>
  </si>
  <si>
    <t xml:space="preserve"> 28-08 Powers USX X</t>
  </si>
  <si>
    <t>DV tool @ 5464' TOC is 3410</t>
  </si>
  <si>
    <t>05-123-24863</t>
  </si>
  <si>
    <t>POWERS - USX  X 27-2</t>
  </si>
  <si>
    <t xml:space="preserve"> 27-2 POWERS - USX  X</t>
  </si>
  <si>
    <t>DV tool @ 5120' but passed PT in 2007 to 6000 psi</t>
  </si>
  <si>
    <t>1/23/2008</t>
  </si>
  <si>
    <t>DV tool at 5522</t>
  </si>
  <si>
    <t>05-123-25349</t>
  </si>
  <si>
    <t xml:space="preserve"> 28-4 ROLAND X</t>
  </si>
  <si>
    <t xml:space="preserve"> ADAMSON 35C-28HZ</t>
  </si>
  <si>
    <t>1/28/2008</t>
  </si>
  <si>
    <t>DV tool at 5575</t>
  </si>
  <si>
    <t>05-123-25400</t>
  </si>
  <si>
    <t xml:space="preserve"> 20-8 SARCHET X</t>
  </si>
  <si>
    <t>2/1/2008</t>
  </si>
  <si>
    <t>1027</t>
  </si>
  <si>
    <t>6941</t>
  </si>
  <si>
    <t>2600</t>
  </si>
  <si>
    <t>05-123-25823</t>
  </si>
  <si>
    <t xml:space="preserve"> 27-09 ROBERT POWERS X</t>
  </si>
  <si>
    <t>10/28/2008</t>
  </si>
  <si>
    <t>880</t>
  </si>
  <si>
    <t>6968</t>
  </si>
  <si>
    <t>3030</t>
  </si>
  <si>
    <t>05-123-25863</t>
  </si>
  <si>
    <t xml:space="preserve"> 21-04 MEGUIRE X</t>
  </si>
  <si>
    <t>9/21/08</t>
  </si>
  <si>
    <t>892</t>
  </si>
  <si>
    <t>6943</t>
  </si>
  <si>
    <t>2200</t>
  </si>
  <si>
    <t>9/11/08</t>
  </si>
  <si>
    <t>896</t>
  </si>
  <si>
    <t>DV tool at 5769'</t>
  </si>
  <si>
    <t>6950</t>
  </si>
  <si>
    <t>2000</t>
  </si>
  <si>
    <t>05-123-26836</t>
  </si>
  <si>
    <t xml:space="preserve"> 27-22 ROBERT POWERS USX X</t>
  </si>
  <si>
    <t>05-123-26837</t>
  </si>
  <si>
    <t>ROBERT POWERS USX X 27-18</t>
  </si>
  <si>
    <t xml:space="preserve"> 27-18 ROBERT POWERS USX X</t>
  </si>
  <si>
    <t>05-123-26895</t>
  </si>
  <si>
    <t>ROBERT POWERS X 27-27</t>
  </si>
  <si>
    <t xml:space="preserve"> 27-27 ROBERT POWERS X</t>
  </si>
  <si>
    <t>7/16/2008</t>
  </si>
  <si>
    <t>968</t>
  </si>
  <si>
    <t>6915</t>
  </si>
  <si>
    <t>1650</t>
  </si>
  <si>
    <t>05-123-26896</t>
  </si>
  <si>
    <t>ROBERT POWERS  USX X 27-28</t>
  </si>
  <si>
    <t xml:space="preserve"> 27-28 ROBERT POWERS  USX X</t>
  </si>
  <si>
    <t>05-123-26897</t>
  </si>
  <si>
    <t>ROBERT POWERS USX X 27-29</t>
  </si>
  <si>
    <t>05-123-26971</t>
  </si>
  <si>
    <t>ROBERT POWERS X 22-6</t>
  </si>
  <si>
    <t xml:space="preserve"> 22-6 ROBERT POWERS X</t>
  </si>
  <si>
    <t>05-123-26978</t>
  </si>
  <si>
    <t>ROBERT POWERS X 22-9</t>
  </si>
  <si>
    <t xml:space="preserve"> 22-9 ROBERT POWERS X</t>
  </si>
  <si>
    <t>8/14/2008</t>
  </si>
  <si>
    <t>956</t>
  </si>
  <si>
    <t>6921</t>
  </si>
  <si>
    <t>1680</t>
  </si>
  <si>
    <t>05-123-26979</t>
  </si>
  <si>
    <t>ROBERT POWERS X 22-16</t>
  </si>
  <si>
    <t xml:space="preserve"> 22-16 ROBERT POWERS X</t>
  </si>
  <si>
    <t>8/23/2008</t>
  </si>
  <si>
    <t>6903</t>
  </si>
  <si>
    <t>1300</t>
  </si>
  <si>
    <t>05-123-26980</t>
  </si>
  <si>
    <t>ROBERT POWERS X 22-14</t>
  </si>
  <si>
    <t xml:space="preserve"> 22-14 ROBERT POWERS X</t>
  </si>
  <si>
    <t>05-123-27031</t>
  </si>
  <si>
    <t>ROBERT POWERS X 22-07</t>
  </si>
  <si>
    <t xml:space="preserve"> 22-07 ROBERT POWERS X</t>
  </si>
  <si>
    <t>Poor cement from 6400 to 3400. Better cement as it gets shallower.</t>
  </si>
  <si>
    <t>05-123-28040</t>
  </si>
  <si>
    <t>ROBERT POWERS X 22-10</t>
  </si>
  <si>
    <t xml:space="preserve"> 22-10 ROBERT POWERS X</t>
  </si>
  <si>
    <t>Poor cement from 5800 to 2580. Better cement as it gets shallower</t>
  </si>
  <si>
    <t>05-123-28056</t>
  </si>
  <si>
    <t xml:space="preserve"> 29-22 ALE W</t>
  </si>
  <si>
    <t>11/15/1997</t>
  </si>
  <si>
    <t>890</t>
  </si>
  <si>
    <t>7127</t>
  </si>
  <si>
    <t>1906</t>
  </si>
  <si>
    <t>05-123-28059</t>
  </si>
  <si>
    <t xml:space="preserve"> 29-18 ALE W</t>
  </si>
  <si>
    <t>721</t>
  </si>
  <si>
    <t>05-123-28060</t>
  </si>
  <si>
    <t xml:space="preserve"> W 29-20D ALE FEDERAL</t>
  </si>
  <si>
    <t>3/5/2010</t>
  </si>
  <si>
    <t>DV Tool 5864'</t>
  </si>
  <si>
    <t>7216</t>
  </si>
  <si>
    <t>6673</t>
  </si>
  <si>
    <t>05-123-28064</t>
  </si>
  <si>
    <t xml:space="preserve"> 29-24 ALE W</t>
  </si>
  <si>
    <t xml:space="preserve"> VYNCKIER 36N-29HZ</t>
  </si>
  <si>
    <t>11/9/2008</t>
  </si>
  <si>
    <t>7157</t>
  </si>
  <si>
    <t>3756</t>
  </si>
  <si>
    <t>05-123-28065</t>
  </si>
  <si>
    <t xml:space="preserve"> 29-21 ALE W</t>
  </si>
  <si>
    <t>11/4/2008</t>
  </si>
  <si>
    <t>863</t>
  </si>
  <si>
    <t>2840</t>
  </si>
  <si>
    <t>05-123-28164</t>
  </si>
  <si>
    <t>ROBERT POWERS X 22-22</t>
  </si>
  <si>
    <t xml:space="preserve"> 22-22 ROBERT POWERS X</t>
  </si>
  <si>
    <t>05-123-29100</t>
  </si>
  <si>
    <t>ROBERT POWERS X 22-27</t>
  </si>
  <si>
    <t xml:space="preserve"> 22-27 ROBERT POWERS X</t>
  </si>
  <si>
    <t>05-123-29612</t>
  </si>
  <si>
    <t xml:space="preserve"> 20-06 PALMER X</t>
  </si>
  <si>
    <t>2/17/09</t>
  </si>
  <si>
    <t>6992</t>
  </si>
  <si>
    <t>950</t>
  </si>
  <si>
    <t>05-123-29771</t>
  </si>
  <si>
    <t xml:space="preserve"> 5-26 SAND</t>
  </si>
  <si>
    <t xml:space="preserve"> POWERS 26N-27HZ</t>
  </si>
  <si>
    <t>Abandoned Location on 4/1/2011.  Location was never built.</t>
  </si>
  <si>
    <t>05-123-29772</t>
  </si>
  <si>
    <t xml:space="preserve"> 13-26 SAND</t>
  </si>
  <si>
    <t>Abanonded Location 4/1/2011.  Location was never built.</t>
  </si>
  <si>
    <t>05-123-29773</t>
  </si>
  <si>
    <t xml:space="preserve"> 14-26 SAND</t>
  </si>
  <si>
    <t>05-123-29774</t>
  </si>
  <si>
    <t xml:space="preserve"> 35-26 SAND</t>
  </si>
  <si>
    <t>05-123-29775</t>
  </si>
  <si>
    <t xml:space="preserve"> 33-26 SAND</t>
  </si>
  <si>
    <t>Abandoned Location in 4/1/2011.  Location was never built.</t>
  </si>
  <si>
    <t>05-123-29776</t>
  </si>
  <si>
    <t xml:space="preserve"> 11-26 SAND</t>
  </si>
  <si>
    <t>Abandoned Location 4/1/2011.  Location was never built.</t>
  </si>
  <si>
    <t>05-123-29777</t>
  </si>
  <si>
    <t xml:space="preserve"> 23-26 SAND</t>
  </si>
  <si>
    <t>05-123-29778</t>
  </si>
  <si>
    <t xml:space="preserve"> 4-26 SAND</t>
  </si>
  <si>
    <t>05-123-29779</t>
  </si>
  <si>
    <t xml:space="preserve"> 6-26 SAND</t>
  </si>
  <si>
    <t>05-123-29780</t>
  </si>
  <si>
    <t xml:space="preserve"> 3-26 SAND</t>
  </si>
  <si>
    <t>05-123-29797</t>
  </si>
  <si>
    <t xml:space="preserve"> 21-26 SAND</t>
  </si>
  <si>
    <t>05-123-29798</t>
  </si>
  <si>
    <t xml:space="preserve"> 22-26 SAND</t>
  </si>
  <si>
    <t>05-123-29799</t>
  </si>
  <si>
    <t xml:space="preserve"> 31-26 SAND</t>
  </si>
  <si>
    <t>05-123-30219</t>
  </si>
  <si>
    <t xml:space="preserve"> 29-18 VYNCKIER W</t>
  </si>
  <si>
    <t>7108</t>
  </si>
  <si>
    <t>6246</t>
  </si>
  <si>
    <t>05-123-30235</t>
  </si>
  <si>
    <t xml:space="preserve"> 4-8-17 MELBON RANCH</t>
  </si>
  <si>
    <t>2/25/2010</t>
  </si>
  <si>
    <t>6996</t>
  </si>
  <si>
    <t>3750</t>
  </si>
  <si>
    <t>05-123-30387</t>
  </si>
  <si>
    <t xml:space="preserve"> WEICHEL 36-14</t>
  </si>
  <si>
    <t>6/12/2009</t>
  </si>
  <si>
    <t>864</t>
  </si>
  <si>
    <t>7234</t>
  </si>
  <si>
    <t>670</t>
  </si>
  <si>
    <t>05-123-30395</t>
  </si>
  <si>
    <t>WEICHEL 19-14</t>
  </si>
  <si>
    <t xml:space="preserve"> WEICHEL 19-14</t>
  </si>
  <si>
    <t>6/23/2009</t>
  </si>
  <si>
    <t>6909</t>
  </si>
  <si>
    <t>1100</t>
  </si>
  <si>
    <t>6966.11</t>
  </si>
  <si>
    <t>05-123-30404</t>
  </si>
  <si>
    <t>WEICHEL 33-14</t>
  </si>
  <si>
    <t xml:space="preserve"> WEICHEL 33-14</t>
  </si>
  <si>
    <t>05-123-30405</t>
  </si>
  <si>
    <t>WEICHEL 35-14</t>
  </si>
  <si>
    <t xml:space="preserve"> WEICHEL 35-14</t>
  </si>
  <si>
    <t>6/15/2009</t>
  </si>
  <si>
    <t>865</t>
  </si>
  <si>
    <t>6967</t>
  </si>
  <si>
    <t>6965.17</t>
  </si>
  <si>
    <t>05-123-30604</t>
  </si>
  <si>
    <t xml:space="preserve"> 20-20 PALMER X</t>
  </si>
  <si>
    <t>12/28/2009</t>
  </si>
  <si>
    <t>947</t>
  </si>
  <si>
    <t>DV tool at 5824'</t>
  </si>
  <si>
    <t>7004</t>
  </si>
  <si>
    <t>1630</t>
  </si>
  <si>
    <t>05-123-31791</t>
  </si>
  <si>
    <t xml:space="preserve"> 08-09 DECHANT X</t>
  </si>
  <si>
    <t>8/3/2011</t>
  </si>
  <si>
    <t>793</t>
  </si>
  <si>
    <t>2340</t>
  </si>
  <si>
    <t>05-123-31792</t>
  </si>
  <si>
    <t xml:space="preserve"> 08-10 DECHANT X</t>
  </si>
  <si>
    <t xml:space="preserve"> SUNFLOWER 7C-17HZ</t>
  </si>
  <si>
    <t>8/10/2011</t>
  </si>
  <si>
    <t>Only Surface Drilled.  P&amp;A completed in 2011.</t>
  </si>
  <si>
    <t>05-123-31794</t>
  </si>
  <si>
    <t xml:space="preserve"> 08-15 DECHANT X</t>
  </si>
  <si>
    <t>6/26/2011</t>
  </si>
  <si>
    <t>798</t>
  </si>
  <si>
    <t>1730</t>
  </si>
  <si>
    <t>05-123-32259</t>
  </si>
  <si>
    <t>POWERS X22-02</t>
  </si>
  <si>
    <t xml:space="preserve"> X22-02 POWERS</t>
  </si>
  <si>
    <t>DV tool at 6,135</t>
  </si>
  <si>
    <t>DV tol at 6,135' w/ cement from 6,135' to about 2,100'</t>
  </si>
  <si>
    <t xml:space="preserve"> 23-9 DECHANT</t>
  </si>
  <si>
    <t>2/21/2011</t>
  </si>
  <si>
    <t>813</t>
  </si>
  <si>
    <t>DV tool @ 3694'</t>
  </si>
  <si>
    <t>7442</t>
  </si>
  <si>
    <t xml:space="preserve"> 35-9 DECHANT</t>
  </si>
  <si>
    <t>3/5/2011</t>
  </si>
  <si>
    <t>817</t>
  </si>
  <si>
    <t>DV tool @ 3785'</t>
  </si>
  <si>
    <t>7054</t>
  </si>
  <si>
    <t>732</t>
  </si>
  <si>
    <t xml:space="preserve"> 14-9 DECHANT</t>
  </si>
  <si>
    <t>2/26/2011</t>
  </si>
  <si>
    <t>836</t>
  </si>
  <si>
    <t>DV tool @ 3894</t>
  </si>
  <si>
    <t xml:space="preserve"> 36-9 DECHANT</t>
  </si>
  <si>
    <t>3/1/2011</t>
  </si>
  <si>
    <t>DV tool @ 3942</t>
  </si>
  <si>
    <t>7350</t>
  </si>
  <si>
    <t>634</t>
  </si>
  <si>
    <t>05-123-32589</t>
  </si>
  <si>
    <t xml:space="preserve"> COOK 5-9</t>
  </si>
  <si>
    <t>6/2/2011</t>
  </si>
  <si>
    <t>744</t>
  </si>
  <si>
    <t>550</t>
  </si>
  <si>
    <t>7388</t>
  </si>
  <si>
    <t>6750</t>
  </si>
  <si>
    <t>05-123-32591</t>
  </si>
  <si>
    <t xml:space="preserve"> COOK 31-9</t>
  </si>
  <si>
    <t>5/26/2011</t>
  </si>
  <si>
    <t>7678</t>
  </si>
  <si>
    <t>4330</t>
  </si>
  <si>
    <t>05-123-32592</t>
  </si>
  <si>
    <t xml:space="preserve"> COOK 32-9</t>
  </si>
  <si>
    <t>6/10/2011</t>
  </si>
  <si>
    <t>747</t>
  </si>
  <si>
    <t>7485</t>
  </si>
  <si>
    <t>600</t>
  </si>
  <si>
    <t>05-123-32714</t>
  </si>
  <si>
    <t>POWERS X 22-21D</t>
  </si>
  <si>
    <t xml:space="preserve"> 22-21D POWERS X</t>
  </si>
  <si>
    <t>05-123-32715</t>
  </si>
  <si>
    <t xml:space="preserve"> 08-24D DECHANT X</t>
  </si>
  <si>
    <t>7/1/2011</t>
  </si>
  <si>
    <t>7146</t>
  </si>
  <si>
    <t>2080</t>
  </si>
  <si>
    <t>05-123-32738</t>
  </si>
  <si>
    <t>RICKS 23-15</t>
  </si>
  <si>
    <t xml:space="preserve"> RICKS 23-15</t>
  </si>
  <si>
    <t>7357</t>
  </si>
  <si>
    <t>DV tool at 7921</t>
  </si>
  <si>
    <t>05-123-32741</t>
  </si>
  <si>
    <t>RICKS 35-15</t>
  </si>
  <si>
    <t>05-123-32742</t>
  </si>
  <si>
    <t>RICKS 11-15</t>
  </si>
  <si>
    <t>05-123-32912</t>
  </si>
  <si>
    <t xml:space="preserve"> X22-28 POWERS</t>
  </si>
  <si>
    <t>Abandoned location in 2013.  Location was never built.</t>
  </si>
  <si>
    <t>05-123-32995</t>
  </si>
  <si>
    <t xml:space="preserve"> NICHOLS 25-8</t>
  </si>
  <si>
    <t>6/11/2011</t>
  </si>
  <si>
    <t>WO</t>
  </si>
  <si>
    <t>851</t>
  </si>
  <si>
    <t>6720</t>
  </si>
  <si>
    <t>05-123-33011</t>
  </si>
  <si>
    <t xml:space="preserve"> 39-8 DECHANT</t>
  </si>
  <si>
    <t>7/8/2011</t>
  </si>
  <si>
    <t>861</t>
  </si>
  <si>
    <t>05-123-33012</t>
  </si>
  <si>
    <t xml:space="preserve"> DECHANT 38-8</t>
  </si>
  <si>
    <t>7/18/2011</t>
  </si>
  <si>
    <t>7163</t>
  </si>
  <si>
    <t>6430</t>
  </si>
  <si>
    <t xml:space="preserve"> 38-8 DECHANT</t>
  </si>
  <si>
    <t xml:space="preserve">  SUNFLOWER 40N-17HZ</t>
  </si>
  <si>
    <t>05-123-33013</t>
  </si>
  <si>
    <t xml:space="preserve"> X27-15 POWERS</t>
  </si>
  <si>
    <t>DV tool @ 6150 - according to the CBL</t>
  </si>
  <si>
    <t>05-123-33017</t>
  </si>
  <si>
    <t xml:space="preserve"> DECHANT 16-8</t>
  </si>
  <si>
    <t>7/14/2011</t>
  </si>
  <si>
    <t>838</t>
  </si>
  <si>
    <t>7113</t>
  </si>
  <si>
    <t>404</t>
  </si>
  <si>
    <t xml:space="preserve"> 16-8 DECHANT</t>
  </si>
  <si>
    <t>05-123-33126</t>
  </si>
  <si>
    <t xml:space="preserve"> NICHOLS 21-8</t>
  </si>
  <si>
    <t>6/19/2011</t>
  </si>
  <si>
    <t>7078</t>
  </si>
  <si>
    <t>6380</t>
  </si>
  <si>
    <t>05-123-33129</t>
  </si>
  <si>
    <t xml:space="preserve"> NICHOLS 24-8</t>
  </si>
  <si>
    <t xml:space="preserve"> SUNFLOWER 24N-17HZ</t>
  </si>
  <si>
    <t>6/24/2011</t>
  </si>
  <si>
    <t>824</t>
  </si>
  <si>
    <t>660</t>
  </si>
  <si>
    <t>7554</t>
  </si>
  <si>
    <t>6700</t>
  </si>
  <si>
    <t>05-123-33189</t>
  </si>
  <si>
    <t xml:space="preserve"> FEHRN 41-32</t>
  </si>
  <si>
    <t>6/15/2011</t>
  </si>
  <si>
    <t>DV tool 5642', TOC=570'</t>
  </si>
  <si>
    <t>7292</t>
  </si>
  <si>
    <t>6458</t>
  </si>
  <si>
    <t>05-123-33190</t>
  </si>
  <si>
    <t xml:space="preserve"> FEHRN 1-32</t>
  </si>
  <si>
    <t>944</t>
  </si>
  <si>
    <t>DV Tool 7954'</t>
  </si>
  <si>
    <t>DV tool 7955'</t>
  </si>
  <si>
    <t>05-123-33191</t>
  </si>
  <si>
    <t xml:space="preserve"> FEHRN 1-32SX</t>
  </si>
  <si>
    <t>05-123-33209</t>
  </si>
  <si>
    <t xml:space="preserve"> FEHRN 26-32</t>
  </si>
  <si>
    <t>6/18/2011</t>
  </si>
  <si>
    <t>909</t>
  </si>
  <si>
    <t>DV tool 5744', TOC=736'</t>
  </si>
  <si>
    <t>6843</t>
  </si>
  <si>
    <t>05-123-33211</t>
  </si>
  <si>
    <t xml:space="preserve"> FEHRN 7-32</t>
  </si>
  <si>
    <t>7/11/2011</t>
  </si>
  <si>
    <t>770</t>
  </si>
  <si>
    <t>DV tool 5581', TOC=585'</t>
  </si>
  <si>
    <t>7317</t>
  </si>
  <si>
    <t>10/16/2011</t>
  </si>
  <si>
    <t>946</t>
  </si>
  <si>
    <t>520</t>
  </si>
  <si>
    <t>9/29/2011</t>
  </si>
  <si>
    <t>952</t>
  </si>
  <si>
    <t>7336</t>
  </si>
  <si>
    <t>690</t>
  </si>
  <si>
    <t>10/9/2011</t>
  </si>
  <si>
    <t>951</t>
  </si>
  <si>
    <t>7038</t>
  </si>
  <si>
    <t>530</t>
  </si>
  <si>
    <t>9/26/2011</t>
  </si>
  <si>
    <t>943</t>
  </si>
  <si>
    <t>7118</t>
  </si>
  <si>
    <t>420</t>
  </si>
  <si>
    <t>10/12/2011</t>
  </si>
  <si>
    <t>940</t>
  </si>
  <si>
    <t>7265</t>
  </si>
  <si>
    <t>10/3/2011</t>
  </si>
  <si>
    <t>P&amp;A completed in 2013. Only surface was drilled</t>
  </si>
  <si>
    <t>P&amp;A completed in 2013. Only surface drilled</t>
  </si>
  <si>
    <t>05-123-33948</t>
  </si>
  <si>
    <t xml:space="preserve"> 2N-23HZ POWERS</t>
  </si>
  <si>
    <t>10/22/2011</t>
  </si>
  <si>
    <t>962</t>
  </si>
  <si>
    <t>7000</t>
  </si>
  <si>
    <t>490</t>
  </si>
  <si>
    <t>05-123-33950</t>
  </si>
  <si>
    <t xml:space="preserve"> 28C-23HZ POWERS</t>
  </si>
  <si>
    <t>10/8/2011</t>
  </si>
  <si>
    <t>920</t>
  </si>
  <si>
    <t>05-123-33951</t>
  </si>
  <si>
    <t xml:space="preserve"> 2C-23HZ POWERS</t>
  </si>
  <si>
    <t>11/6/2011</t>
  </si>
  <si>
    <t>440</t>
  </si>
  <si>
    <t>05-123-33952</t>
  </si>
  <si>
    <t xml:space="preserve"> 28N-23HZ POWERS</t>
  </si>
  <si>
    <t>9/22/2011</t>
  </si>
  <si>
    <t>965</t>
  </si>
  <si>
    <t>7100</t>
  </si>
  <si>
    <t>1690</t>
  </si>
  <si>
    <t>05-123-34289</t>
  </si>
  <si>
    <t xml:space="preserve"> X08-10X Dechant</t>
  </si>
  <si>
    <t>1250</t>
  </si>
  <si>
    <t>10/6/2011</t>
  </si>
  <si>
    <t>7126</t>
  </si>
  <si>
    <t>05-123-34577</t>
  </si>
  <si>
    <t xml:space="preserve"> 24-17 MELBON RANCH</t>
  </si>
  <si>
    <t>3/19/2012</t>
  </si>
  <si>
    <t>7059</t>
  </si>
  <si>
    <t>4258</t>
  </si>
  <si>
    <t>05-123-34578</t>
  </si>
  <si>
    <t xml:space="preserve"> 6-4-17 MELBON RANCH</t>
  </si>
  <si>
    <t>2/27/2012</t>
  </si>
  <si>
    <t>7148</t>
  </si>
  <si>
    <t>4190</t>
  </si>
  <si>
    <t>05-123-34580</t>
  </si>
  <si>
    <t xml:space="preserve"> 8-8-17 MELBON RANCH</t>
  </si>
  <si>
    <t>10/30/2012</t>
  </si>
  <si>
    <t>7311</t>
  </si>
  <si>
    <t>3620</t>
  </si>
  <si>
    <t xml:space="preserve"> MELBON RANCH 8-8-17</t>
  </si>
  <si>
    <t>05-123-34581</t>
  </si>
  <si>
    <t xml:space="preserve"> 6-8-17 MELBON RANCH</t>
  </si>
  <si>
    <t>4/6/2012</t>
  </si>
  <si>
    <t>873</t>
  </si>
  <si>
    <t>7158</t>
  </si>
  <si>
    <t>3400</t>
  </si>
  <si>
    <t xml:space="preserve"> MELBON RANCH 6-8-17</t>
  </si>
  <si>
    <t>05-123-34583</t>
  </si>
  <si>
    <t xml:space="preserve"> 33-17 MELBON RANCH</t>
  </si>
  <si>
    <t>3/4/2012</t>
  </si>
  <si>
    <t>7235</t>
  </si>
  <si>
    <t>3540</t>
  </si>
  <si>
    <t>05-123-34584</t>
  </si>
  <si>
    <t xml:space="preserve"> 4-6-17 MELBON RANCH</t>
  </si>
  <si>
    <t>3/24/2012</t>
  </si>
  <si>
    <t>878</t>
  </si>
  <si>
    <t>7130</t>
  </si>
  <si>
    <t>3510</t>
  </si>
  <si>
    <t xml:space="preserve"> MELBON RANCH 4-6-17</t>
  </si>
  <si>
    <t>05-123-34586</t>
  </si>
  <si>
    <t xml:space="preserve"> 2-8-17 MELBON RANCH</t>
  </si>
  <si>
    <t>3/12/2012</t>
  </si>
  <si>
    <t>884</t>
  </si>
  <si>
    <t>7160</t>
  </si>
  <si>
    <t>05-123-34587</t>
  </si>
  <si>
    <t xml:space="preserve"> MELBON RANCH 2-4-17</t>
  </si>
  <si>
    <t>4/12/2012</t>
  </si>
  <si>
    <t>7141</t>
  </si>
  <si>
    <t>3156</t>
  </si>
  <si>
    <t>05-123-34588</t>
  </si>
  <si>
    <t xml:space="preserve"> 8-6-17 MELBON RANCH</t>
  </si>
  <si>
    <t>2/13/2012</t>
  </si>
  <si>
    <t>3530</t>
  </si>
  <si>
    <t xml:space="preserve"> MELBON RANCH 8-6-17</t>
  </si>
  <si>
    <t>05-123-34590</t>
  </si>
  <si>
    <t xml:space="preserve"> MELBON RANCH 23-17</t>
  </si>
  <si>
    <t>4/19/2012</t>
  </si>
  <si>
    <t>876</t>
  </si>
  <si>
    <t>4294</t>
  </si>
  <si>
    <t>05-123-34592</t>
  </si>
  <si>
    <t xml:space="preserve"> 34-17 MELBON RANCH</t>
  </si>
  <si>
    <t>3/30/2012</t>
  </si>
  <si>
    <t>879</t>
  </si>
  <si>
    <t>7066</t>
  </si>
  <si>
    <t>3100</t>
  </si>
  <si>
    <t>05-123-34624</t>
  </si>
  <si>
    <t xml:space="preserve"> 4A-17H MELBON RANCH</t>
  </si>
  <si>
    <t>05-123-34663</t>
  </si>
  <si>
    <t xml:space="preserve"> MELBON RANCH 3A-17H</t>
  </si>
  <si>
    <t>4/3/2012</t>
  </si>
  <si>
    <t>7642</t>
  </si>
  <si>
    <t>05-123-34779</t>
  </si>
  <si>
    <t>POWERS X 22-67HN</t>
  </si>
  <si>
    <t xml:space="preserve"> POWERS X 22-67HN</t>
  </si>
  <si>
    <t>12/13/2012</t>
  </si>
  <si>
    <t>795</t>
  </si>
  <si>
    <t>6888</t>
  </si>
  <si>
    <t>2220</t>
  </si>
  <si>
    <t>05-123-34882</t>
  </si>
  <si>
    <t xml:space="preserve"> 8-4-17 MELBON RANCH</t>
  </si>
  <si>
    <t xml:space="preserve"> SARCHET 36N-20HZ</t>
  </si>
  <si>
    <t>2/6/2012</t>
  </si>
  <si>
    <t>7011</t>
  </si>
  <si>
    <t>3150</t>
  </si>
  <si>
    <t>05-123-35149</t>
  </si>
  <si>
    <t xml:space="preserve"> 14N-11HZ WEICHEL</t>
  </si>
  <si>
    <t>8/22/2012</t>
  </si>
  <si>
    <t>907</t>
  </si>
  <si>
    <t>545</t>
  </si>
  <si>
    <t>7001</t>
  </si>
  <si>
    <t>05-123-35158</t>
  </si>
  <si>
    <t xml:space="preserve"> 28N-11HZ WEICHEL</t>
  </si>
  <si>
    <t>8/26/2012</t>
  </si>
  <si>
    <t>938</t>
  </si>
  <si>
    <t>120</t>
  </si>
  <si>
    <t>05-123-35228</t>
  </si>
  <si>
    <t xml:space="preserve"> MELBON RANCH 3B-17H</t>
  </si>
  <si>
    <t>3/14/2012</t>
  </si>
  <si>
    <t>7073</t>
  </si>
  <si>
    <t>05-123-35282</t>
  </si>
  <si>
    <t>WEICHEL 35N-11HZ</t>
  </si>
  <si>
    <t xml:space="preserve"> 35N-11HZ WEICHEL</t>
  </si>
  <si>
    <t>8/6/2012</t>
  </si>
  <si>
    <t xml:space="preserve"> DG</t>
  </si>
  <si>
    <t>373</t>
  </si>
  <si>
    <t>540</t>
  </si>
  <si>
    <t>Only Surface Drilled.  Surface P&amp;A'd</t>
  </si>
  <si>
    <t>05-123-35283</t>
  </si>
  <si>
    <t xml:space="preserve"> 13N-11HZ WEICHEL</t>
  </si>
  <si>
    <t>8/28/2012</t>
  </si>
  <si>
    <t>927</t>
  </si>
  <si>
    <t>7155</t>
  </si>
  <si>
    <t>1010</t>
  </si>
  <si>
    <t>05-123-35284</t>
  </si>
  <si>
    <t xml:space="preserve"> 26N-15HZ WEICHEL</t>
  </si>
  <si>
    <t>8/30/2012</t>
  </si>
  <si>
    <t>7079</t>
  </si>
  <si>
    <t>765</t>
  </si>
  <si>
    <t>05-123-35285</t>
  </si>
  <si>
    <t xml:space="preserve"> 34C-11HZ WEICHEL</t>
  </si>
  <si>
    <t>6947</t>
  </si>
  <si>
    <t>450</t>
  </si>
  <si>
    <t>05-123-35359</t>
  </si>
  <si>
    <t>WEICHEL 30N-23HZ</t>
  </si>
  <si>
    <t xml:space="preserve"> WEICHEL 30N-23HZ</t>
  </si>
  <si>
    <t>7/13/2012</t>
  </si>
  <si>
    <t>535</t>
  </si>
  <si>
    <t>05-123-35601</t>
  </si>
  <si>
    <t xml:space="preserve"> 6-4-28 Diane</t>
  </si>
  <si>
    <t>5/31/2012</t>
  </si>
  <si>
    <t>843</t>
  </si>
  <si>
    <t>7449</t>
  </si>
  <si>
    <t>4082</t>
  </si>
  <si>
    <t>05-123-35602</t>
  </si>
  <si>
    <t xml:space="preserve"> 8-6-28 Diane</t>
  </si>
  <si>
    <t>5/25/2012</t>
  </si>
  <si>
    <t>DV tool 5200'</t>
  </si>
  <si>
    <t>7367</t>
  </si>
  <si>
    <t>3600</t>
  </si>
  <si>
    <t>05-123-35603</t>
  </si>
  <si>
    <t xml:space="preserve"> 34-28 Diane</t>
  </si>
  <si>
    <t>05-123-35604</t>
  </si>
  <si>
    <t xml:space="preserve"> 4-2-28 Maier</t>
  </si>
  <si>
    <t>6/30/2012</t>
  </si>
  <si>
    <t>792</t>
  </si>
  <si>
    <t>4207</t>
  </si>
  <si>
    <t>05-123-35605</t>
  </si>
  <si>
    <t xml:space="preserve"> 31-28 Maier</t>
  </si>
  <si>
    <t>7/6/2012</t>
  </si>
  <si>
    <t>7298</t>
  </si>
  <si>
    <t>4573</t>
  </si>
  <si>
    <t>05-123-35606</t>
  </si>
  <si>
    <t xml:space="preserve"> 8-4-28 Maier</t>
  </si>
  <si>
    <t>6/23/2012</t>
  </si>
  <si>
    <t>919</t>
  </si>
  <si>
    <t>7671</t>
  </si>
  <si>
    <t>4690</t>
  </si>
  <si>
    <t>05-123-35607</t>
  </si>
  <si>
    <t xml:space="preserve"> 4-4-28 Maier</t>
  </si>
  <si>
    <t>6/16/2012</t>
  </si>
  <si>
    <t>7230</t>
  </si>
  <si>
    <t>4374</t>
  </si>
  <si>
    <t>10/3/2012</t>
  </si>
  <si>
    <t>150</t>
  </si>
  <si>
    <t>10/5/2012</t>
  </si>
  <si>
    <t>7154</t>
  </si>
  <si>
    <t>400</t>
  </si>
  <si>
    <t>9/22/12</t>
  </si>
  <si>
    <t>7114</t>
  </si>
  <si>
    <t>350</t>
  </si>
  <si>
    <t>9/20/12</t>
  </si>
  <si>
    <t>05-123-35660</t>
  </si>
  <si>
    <t xml:space="preserve"> 29N-9HZ HAYMAKER</t>
  </si>
  <si>
    <t>10/6/2012</t>
  </si>
  <si>
    <t>7172</t>
  </si>
  <si>
    <t>05-123-35661</t>
  </si>
  <si>
    <t xml:space="preserve"> 4N-9HZ HAYMAKER</t>
  </si>
  <si>
    <t>10/8/2012</t>
  </si>
  <si>
    <t>05-123-35662</t>
  </si>
  <si>
    <t xml:space="preserve"> 4C-9HZ HAYMAKER</t>
  </si>
  <si>
    <t>10/7/2012</t>
  </si>
  <si>
    <t>7007</t>
  </si>
  <si>
    <t>05-123-35757</t>
  </si>
  <si>
    <t>THOMASON 35N-15HZ</t>
  </si>
  <si>
    <t>05-123-35758</t>
  </si>
  <si>
    <t xml:space="preserve"> THOMASON 36N-15HZ</t>
  </si>
  <si>
    <t>Only Surface csg was drilled. P&amp;A request sent 2013.</t>
  </si>
  <si>
    <t>05-123-35759</t>
  </si>
  <si>
    <t>THOMASON 14N-15HZ</t>
  </si>
  <si>
    <t xml:space="preserve"> THOMASON 14N-15HZ</t>
  </si>
  <si>
    <t>05-123-35761</t>
  </si>
  <si>
    <t>THOMASON 35C-15HZX</t>
  </si>
  <si>
    <t xml:space="preserve"> THOMASON 35C-15HZX</t>
  </si>
  <si>
    <t>05-123-35762</t>
  </si>
  <si>
    <t xml:space="preserve"> THOMASON 34N-9HZ</t>
  </si>
  <si>
    <t>9/23/12</t>
  </si>
  <si>
    <t>6959</t>
  </si>
  <si>
    <t>05-123-35870</t>
  </si>
  <si>
    <t xml:space="preserve"> 3N-5HZ NICHOLS</t>
  </si>
  <si>
    <t>SUNFLOWER 25G-17HZ</t>
  </si>
  <si>
    <t>11/12/2012</t>
  </si>
  <si>
    <t>7123</t>
  </si>
  <si>
    <t>228</t>
  </si>
  <si>
    <t>05-123-35876</t>
  </si>
  <si>
    <t xml:space="preserve"> 26N-5HZ NICHOLS</t>
  </si>
  <si>
    <t>SUNFLOWER 40N-17HZ</t>
  </si>
  <si>
    <t>11/8/2012</t>
  </si>
  <si>
    <t>1210</t>
  </si>
  <si>
    <t>05-123-35877</t>
  </si>
  <si>
    <t xml:space="preserve"> 1N-5HZ NICHOLS</t>
  </si>
  <si>
    <t>SUNFLOWER 8N-17HZ</t>
  </si>
  <si>
    <t>11/6/2012</t>
  </si>
  <si>
    <t>7085</t>
  </si>
  <si>
    <t>2275</t>
  </si>
  <si>
    <t>05-123-35878</t>
  </si>
  <si>
    <t xml:space="preserve"> 26C-5HZ NICHOLS</t>
  </si>
  <si>
    <t>11/7/2012</t>
  </si>
  <si>
    <t>05-123-35913</t>
  </si>
  <si>
    <t xml:space="preserve"> 27N-5HZ NICHOLS</t>
  </si>
  <si>
    <t>SUNFLOWER 24N-17HZ</t>
  </si>
  <si>
    <t>11/2/2012</t>
  </si>
  <si>
    <t>7343</t>
  </si>
  <si>
    <t>42</t>
  </si>
  <si>
    <t>05-123-35914</t>
  </si>
  <si>
    <t xml:space="preserve"> 28C-5HZ NICHOLS</t>
  </si>
  <si>
    <t>11/4/2012</t>
  </si>
  <si>
    <t>845</t>
  </si>
  <si>
    <t>7067</t>
  </si>
  <si>
    <t>05-123-35915</t>
  </si>
  <si>
    <t xml:space="preserve"> 28N-5HZ NICHOLS</t>
  </si>
  <si>
    <t>11/5/2012</t>
  </si>
  <si>
    <t>7170</t>
  </si>
  <si>
    <t>05-123-35917</t>
  </si>
  <si>
    <t xml:space="preserve"> 2N-5HZ NICHOLS</t>
  </si>
  <si>
    <t>11/3/2012</t>
  </si>
  <si>
    <t>7061</t>
  </si>
  <si>
    <t>05-123-35945</t>
  </si>
  <si>
    <t xml:space="preserve"> 35C-35HZ HUDSON</t>
  </si>
  <si>
    <t>1/30/2013</t>
  </si>
  <si>
    <t>1331</t>
  </si>
  <si>
    <t>6954</t>
  </si>
  <si>
    <t>05-123-35946</t>
  </si>
  <si>
    <t xml:space="preserve"> 13C-35HZ HUDSON</t>
  </si>
  <si>
    <t>1/11/2013</t>
  </si>
  <si>
    <t>1323</t>
  </si>
  <si>
    <t>1215</t>
  </si>
  <si>
    <t>05-123-35947</t>
  </si>
  <si>
    <t xml:space="preserve"> 35N-35HZ HUDSON</t>
  </si>
  <si>
    <t>1/28/2013</t>
  </si>
  <si>
    <t>7034</t>
  </si>
  <si>
    <t>05-123-35948</t>
  </si>
  <si>
    <t xml:space="preserve"> 36N-35HZ HUDSON</t>
  </si>
  <si>
    <t>2/1/2013</t>
  </si>
  <si>
    <t>1328</t>
  </si>
  <si>
    <t>6999</t>
  </si>
  <si>
    <t>35</t>
  </si>
  <si>
    <t>05-123-35949</t>
  </si>
  <si>
    <t>HUDSON 14C-35HZ</t>
  </si>
  <si>
    <t xml:space="preserve"> 14C-35HZ HUDSON</t>
  </si>
  <si>
    <t>2/6/2013</t>
  </si>
  <si>
    <t>05-123-35950</t>
  </si>
  <si>
    <t xml:space="preserve"> 36C-35HZ HUDSON</t>
  </si>
  <si>
    <t>2/3/2013</t>
  </si>
  <si>
    <t>50</t>
  </si>
  <si>
    <t>05-123-35951</t>
  </si>
  <si>
    <t xml:space="preserve"> 14N-35HZ HUDSON</t>
  </si>
  <si>
    <t>2/5/2013</t>
  </si>
  <si>
    <t>1336</t>
  </si>
  <si>
    <t>7017</t>
  </si>
  <si>
    <t>1072</t>
  </si>
  <si>
    <t>05-123-35952</t>
  </si>
  <si>
    <t xml:space="preserve"> 13N-35HZ HUDSON</t>
  </si>
  <si>
    <t>1/10/2013</t>
  </si>
  <si>
    <t>1319</t>
  </si>
  <si>
    <t>1120</t>
  </si>
  <si>
    <t>05-123-35982</t>
  </si>
  <si>
    <t xml:space="preserve"> 14C-34HZX COLFER</t>
  </si>
  <si>
    <t xml:space="preserve"> COLFER 14C-34HZX</t>
  </si>
  <si>
    <t>05-123-35983</t>
  </si>
  <si>
    <t xml:space="preserve"> 36N-34HZ COLFER</t>
  </si>
  <si>
    <t>05-123-35984</t>
  </si>
  <si>
    <t xml:space="preserve"> 14N-34HZ COLFER</t>
  </si>
  <si>
    <t>05-123-36212</t>
  </si>
  <si>
    <t xml:space="preserve"> BYDALEK 28C-20HZ</t>
  </si>
  <si>
    <t>7182</t>
  </si>
  <si>
    <t>34</t>
  </si>
  <si>
    <t>05-123-36216</t>
  </si>
  <si>
    <t xml:space="preserve"> BYDALEK 28N-20HZ</t>
  </si>
  <si>
    <t>1004</t>
  </si>
  <si>
    <t>7373</t>
  </si>
  <si>
    <t>05-123-36217</t>
  </si>
  <si>
    <t xml:space="preserve"> BYDALEK 3N-20HZ</t>
  </si>
  <si>
    <t>2/2/2013</t>
  </si>
  <si>
    <t>975</t>
  </si>
  <si>
    <t>328</t>
  </si>
  <si>
    <t>9/11/2013</t>
  </si>
  <si>
    <t>1301</t>
  </si>
  <si>
    <t>7047</t>
  </si>
  <si>
    <t>10/12/2013</t>
  </si>
  <si>
    <t>1338</t>
  </si>
  <si>
    <t>7057</t>
  </si>
  <si>
    <t>154</t>
  </si>
  <si>
    <t>9/30/2013</t>
  </si>
  <si>
    <t>05-123-36235</t>
  </si>
  <si>
    <t xml:space="preserve"> 7N-3HZ SPARBOE</t>
  </si>
  <si>
    <t>05-123-36236</t>
  </si>
  <si>
    <t xml:space="preserve"> 40C-3HZ SPARBOE</t>
  </si>
  <si>
    <t>05-123-36237</t>
  </si>
  <si>
    <t xml:space="preserve"> 40N-3HZ SPARBOE</t>
  </si>
  <si>
    <t>05-123-36238</t>
  </si>
  <si>
    <t xml:space="preserve"> 8N-3HZ SPARBOE</t>
  </si>
  <si>
    <t>Duplicate of the welll above.</t>
  </si>
  <si>
    <t xml:space="preserve"> SPARBOE 8N-3HZ</t>
  </si>
  <si>
    <t>05-123-36239</t>
  </si>
  <si>
    <t xml:space="preserve"> 24N-3HZ SPARBOE</t>
  </si>
  <si>
    <t>05-123-36240</t>
  </si>
  <si>
    <t xml:space="preserve"> 24C-3HZ SPARBOE</t>
  </si>
  <si>
    <t>05-123-36241</t>
  </si>
  <si>
    <t xml:space="preserve"> 8C-3HZ SPARBOE</t>
  </si>
  <si>
    <t>05-123-36242</t>
  </si>
  <si>
    <t xml:space="preserve"> 7C-3HZ SPARBOE</t>
  </si>
  <si>
    <t>05-123-36244</t>
  </si>
  <si>
    <t xml:space="preserve"> SPARBOE 27N-26HZ</t>
  </si>
  <si>
    <t>2/12/2013</t>
  </si>
  <si>
    <t>1831</t>
  </si>
  <si>
    <t>1700</t>
  </si>
  <si>
    <t>05-123-36246</t>
  </si>
  <si>
    <t xml:space="preserve"> SPARBOE 2N-26HZ</t>
  </si>
  <si>
    <t>2/15/2013</t>
  </si>
  <si>
    <t>1833</t>
  </si>
  <si>
    <t>180</t>
  </si>
  <si>
    <t>05-123-36247</t>
  </si>
  <si>
    <t xml:space="preserve"> SPARBOE 27C-26HZ</t>
  </si>
  <si>
    <t>2/14/2013</t>
  </si>
  <si>
    <t>1829</t>
  </si>
  <si>
    <t>05-123-36295</t>
  </si>
  <si>
    <t xml:space="preserve"> 17-9D Campbell JF</t>
  </si>
  <si>
    <t xml:space="preserve"> GREAT WESTERN OPERATING COMPANY LLC</t>
  </si>
  <si>
    <t>1/19/2013</t>
  </si>
  <si>
    <t>7080</t>
  </si>
  <si>
    <t>05-123-36297</t>
  </si>
  <si>
    <t xml:space="preserve"> Campbell JF 17-8D</t>
  </si>
  <si>
    <t>1/24/2013</t>
  </si>
  <si>
    <t>1970</t>
  </si>
  <si>
    <t xml:space="preserve"> 17-8D Campbell JF</t>
  </si>
  <si>
    <t>05-123-36324</t>
  </si>
  <si>
    <t xml:space="preserve"> Campbell JF 17-41D</t>
  </si>
  <si>
    <t>1/29/13</t>
  </si>
  <si>
    <t>2580</t>
  </si>
  <si>
    <t xml:space="preserve"> 17-41D Campbell JF</t>
  </si>
  <si>
    <t>05-123-36325</t>
  </si>
  <si>
    <t xml:space="preserve"> 17-13D Campbell JF</t>
  </si>
  <si>
    <t>1/14/2013</t>
  </si>
  <si>
    <t>936</t>
  </si>
  <si>
    <t>7256</t>
  </si>
  <si>
    <t>05-123-36326</t>
  </si>
  <si>
    <t xml:space="preserve"> 17-6D Campbell JF</t>
  </si>
  <si>
    <t>4/1/2013</t>
  </si>
  <si>
    <t>730</t>
  </si>
  <si>
    <t>7086</t>
  </si>
  <si>
    <t>05-123-36348</t>
  </si>
  <si>
    <t xml:space="preserve"> GITTLEIN 30C-28HZ</t>
  </si>
  <si>
    <t>9/12/2013</t>
  </si>
  <si>
    <t>1329</t>
  </si>
  <si>
    <t>7106</t>
  </si>
  <si>
    <t>130</t>
  </si>
  <si>
    <t>05-123-36357</t>
  </si>
  <si>
    <t>POWERS 29C-27HZ</t>
  </si>
  <si>
    <t xml:space="preserve"> 29C-27HZ POWERS</t>
  </si>
  <si>
    <t xml:space="preserve"> POWERS 29C-27HZ</t>
  </si>
  <si>
    <t>05-123-36358</t>
  </si>
  <si>
    <t>POWERS 3N-27HZ</t>
  </si>
  <si>
    <t xml:space="preserve"> 3N-27HZ POWERS</t>
  </si>
  <si>
    <t xml:space="preserve"> POWERS 3N-27HZ</t>
  </si>
  <si>
    <t>05-123-36359</t>
  </si>
  <si>
    <t>POWERS 29N-27HZ</t>
  </si>
  <si>
    <t xml:space="preserve"> 29N-27HZ POWERS</t>
  </si>
  <si>
    <t xml:space="preserve"> POWERS 29N-27HZ</t>
  </si>
  <si>
    <t>05-123-36360</t>
  </si>
  <si>
    <t>POWERS 28N-27HZ</t>
  </si>
  <si>
    <t xml:space="preserve"> 28N-27HZ POWERS</t>
  </si>
  <si>
    <t xml:space="preserve"> POWERS 28N-27HZ</t>
  </si>
  <si>
    <t>05-123-36361</t>
  </si>
  <si>
    <t xml:space="preserve"> POWERS 3C-27HZ</t>
  </si>
  <si>
    <t>Duplicate of the well above</t>
  </si>
  <si>
    <t>POWERS 3C-27HZ</t>
  </si>
  <si>
    <t xml:space="preserve"> 3C-27HZ POWERS</t>
  </si>
  <si>
    <t>05-123-36362</t>
  </si>
  <si>
    <t>POWERS 4C-27HZ</t>
  </si>
  <si>
    <t>05-123-36383</t>
  </si>
  <si>
    <t xml:space="preserve"> GITTLEIN 4C-28HZXX</t>
  </si>
  <si>
    <t>10/18/2013</t>
  </si>
  <si>
    <t>1327</t>
  </si>
  <si>
    <t>1320</t>
  </si>
  <si>
    <t>05-123-36384</t>
  </si>
  <si>
    <t xml:space="preserve"> GITTLEIN 30N-28HZXX</t>
  </si>
  <si>
    <t>10/2/2013</t>
  </si>
  <si>
    <t>1333</t>
  </si>
  <si>
    <t>7036</t>
  </si>
  <si>
    <t>11/11/2013</t>
  </si>
  <si>
    <t>1325</t>
  </si>
  <si>
    <t>330</t>
  </si>
  <si>
    <t>05-123-36749</t>
  </si>
  <si>
    <t xml:space="preserve"> MELBON 23N-8HZ</t>
  </si>
  <si>
    <t>3/7/2013</t>
  </si>
  <si>
    <t>1063</t>
  </si>
  <si>
    <t>7297</t>
  </si>
  <si>
    <t>05-123-36750</t>
  </si>
  <si>
    <t xml:space="preserve"> MELBON 23C-8HZ</t>
  </si>
  <si>
    <t>3/5/2013</t>
  </si>
  <si>
    <t>1075</t>
  </si>
  <si>
    <t>7196</t>
  </si>
  <si>
    <t>270</t>
  </si>
  <si>
    <t>05-123-36754</t>
  </si>
  <si>
    <t xml:space="preserve"> MELBON 19N-E8HZ</t>
  </si>
  <si>
    <t>3/3/2013</t>
  </si>
  <si>
    <t>1073</t>
  </si>
  <si>
    <t>7308</t>
  </si>
  <si>
    <t>05-123-36807</t>
  </si>
  <si>
    <t xml:space="preserve"> 17-7D Campbell JF</t>
  </si>
  <si>
    <t>4/5/2013</t>
  </si>
  <si>
    <t>7018</t>
  </si>
  <si>
    <t>2510</t>
  </si>
  <si>
    <t>05-123-37428</t>
  </si>
  <si>
    <t xml:space="preserve"> 4B-28H Maier</t>
  </si>
  <si>
    <t>8/6/2013</t>
  </si>
  <si>
    <t>977</t>
  </si>
  <si>
    <t>847</t>
  </si>
  <si>
    <t>7242</t>
  </si>
  <si>
    <t>7058</t>
  </si>
  <si>
    <t>05-123-37429</t>
  </si>
  <si>
    <t xml:space="preserve"> 4A-28H Maier</t>
  </si>
  <si>
    <t>8/19/2013</t>
  </si>
  <si>
    <t>7277</t>
  </si>
  <si>
    <t>1662</t>
  </si>
  <si>
    <t>05-123-37649</t>
  </si>
  <si>
    <t xml:space="preserve"> 17-6D-1 Campbell JF</t>
  </si>
  <si>
    <t>3/27/2013</t>
  </si>
  <si>
    <t xml:space="preserve"> Campbell JF 17-6D-1</t>
  </si>
  <si>
    <t>05-123-37774</t>
  </si>
  <si>
    <t xml:space="preserve"> BOYD 2N-32HZ</t>
  </si>
  <si>
    <t>10/4/2013</t>
  </si>
  <si>
    <t>1000</t>
  </si>
  <si>
    <t>7096</t>
  </si>
  <si>
    <t>70</t>
  </si>
  <si>
    <t>05-123-37913</t>
  </si>
  <si>
    <t>GREENLEAF 15N-15HZ</t>
  </si>
  <si>
    <t xml:space="preserve"> GREENLEAF 15N-15HZ</t>
  </si>
  <si>
    <t>Couldn't find NB top, used Pioneer 27-15 05-123-27014 offset for NB top</t>
  </si>
  <si>
    <t>05-123-37916</t>
  </si>
  <si>
    <t>GREENLEAF 36N-15HZ</t>
  </si>
  <si>
    <t xml:space="preserve"> GREENLEAF 36N-15HZ</t>
  </si>
  <si>
    <t>Couldn't find NB top, used UPRR 62 Pan Am GU K 1 05-123-09185 offset for NB top</t>
  </si>
  <si>
    <t>05-123-37922</t>
  </si>
  <si>
    <t>GREENLEAF 37C-15HZ</t>
  </si>
  <si>
    <t xml:space="preserve"> GREENLEAF 37C-15HZ</t>
  </si>
  <si>
    <t>Couldn't find NB top, used Dowdy 34-10 05-123-20608 offset for NB top</t>
  </si>
  <si>
    <t>05-123-37937</t>
  </si>
  <si>
    <t>GREENLEAF 16N-15HZX</t>
  </si>
  <si>
    <t xml:space="preserve"> GREENLEAF 16N-15HZX</t>
  </si>
  <si>
    <t>11/19/2014</t>
  </si>
  <si>
    <t>769</t>
  </si>
  <si>
    <t>640</t>
  </si>
  <si>
    <t>05-123-38102</t>
  </si>
  <si>
    <t xml:space="preserve"> 3D 36N-21HZ</t>
  </si>
  <si>
    <t>10/29/2013</t>
  </si>
  <si>
    <t>1054</t>
  </si>
  <si>
    <t>802</t>
  </si>
  <si>
    <t>7566</t>
  </si>
  <si>
    <t>460</t>
  </si>
  <si>
    <t>05-123-38103</t>
  </si>
  <si>
    <t xml:space="preserve"> 3D 15N-21HZ</t>
  </si>
  <si>
    <t>10/28/2013</t>
  </si>
  <si>
    <t>803</t>
  </si>
  <si>
    <t>7439</t>
  </si>
  <si>
    <t>05-123-38404</t>
  </si>
  <si>
    <t xml:space="preserve"> DREILING 27C-32HZ</t>
  </si>
  <si>
    <t>12/5/2013</t>
  </si>
  <si>
    <t>981</t>
  </si>
  <si>
    <t>7187</t>
  </si>
  <si>
    <t>05-123-38405</t>
  </si>
  <si>
    <t xml:space="preserve"> DREILING 27N-32HZ</t>
  </si>
  <si>
    <t>12/1/2013</t>
  </si>
  <si>
    <t>7318</t>
  </si>
  <si>
    <t>996</t>
  </si>
  <si>
    <t>05-123-39043</t>
  </si>
  <si>
    <t xml:space="preserve"> 4C-21HZ LANSDOWN STATE</t>
  </si>
  <si>
    <t>3/22/2014</t>
  </si>
  <si>
    <t>1161</t>
  </si>
  <si>
    <t>785</t>
  </si>
  <si>
    <t>7405</t>
  </si>
  <si>
    <t>300</t>
  </si>
  <si>
    <t>05-123-39044</t>
  </si>
  <si>
    <t xml:space="preserve"> 29N-21HZ LANSDOWN STATE</t>
  </si>
  <si>
    <t>3/23/2014</t>
  </si>
  <si>
    <t>05-123-39045</t>
  </si>
  <si>
    <t xml:space="preserve"> 3C-21HZ LANSDOWN STATE</t>
  </si>
  <si>
    <t>3/24/2014</t>
  </si>
  <si>
    <t>47</t>
  </si>
  <si>
    <t>05-123-40168</t>
  </si>
  <si>
    <t xml:space="preserve"> SUMMIT 3N-29HZ</t>
  </si>
  <si>
    <t>12/22/2014</t>
  </si>
  <si>
    <t>1105</t>
  </si>
  <si>
    <t>16</t>
  </si>
  <si>
    <t>9/29/2014</t>
  </si>
  <si>
    <t>1023</t>
  </si>
  <si>
    <t>48</t>
  </si>
  <si>
    <t>05-123-40169</t>
  </si>
  <si>
    <t xml:space="preserve"> SUMMIT 28C-29HZ</t>
  </si>
  <si>
    <t>1/8/2015</t>
  </si>
  <si>
    <t>1110</t>
  </si>
  <si>
    <t>25</t>
  </si>
  <si>
    <t xml:space="preserve"> 28C-29HZ SUMMIT</t>
  </si>
  <si>
    <t>10/1/2014</t>
  </si>
  <si>
    <t>7191</t>
  </si>
  <si>
    <t>45</t>
  </si>
  <si>
    <t>05-123-40172</t>
  </si>
  <si>
    <t xml:space="preserve"> SUMMIT 3C-29HZ</t>
  </si>
  <si>
    <t>12/3/2014</t>
  </si>
  <si>
    <t>9/27/2014</t>
  </si>
  <si>
    <t>7039</t>
  </si>
  <si>
    <t>05-123-40174</t>
  </si>
  <si>
    <t xml:space="preserve"> 36C-32HZ SUMMIT</t>
  </si>
  <si>
    <t>10/3/2014</t>
  </si>
  <si>
    <t>05-123-40178</t>
  </si>
  <si>
    <t xml:space="preserve"> 36N-32HZ SUMMIT</t>
  </si>
  <si>
    <t>10/2/2014</t>
  </si>
  <si>
    <t>7281</t>
  </si>
  <si>
    <t>55</t>
  </si>
  <si>
    <t>05-123-41104</t>
  </si>
  <si>
    <t xml:space="preserve"> 1 WHSS</t>
  </si>
  <si>
    <t>2/13/2015</t>
  </si>
  <si>
    <t>275</t>
  </si>
  <si>
    <t>Intercept Well to Properly P&amp;A ERNIE F ADAMSON GAS UNIT 1</t>
  </si>
  <si>
    <t xml:space="preserve"> WHSS 1</t>
  </si>
  <si>
    <t>P&amp;A completed in 2013. Nio top found from Allen X 28-08 05-123-26954 Offset</t>
  </si>
  <si>
    <t>P&amp;A completed in 2013.</t>
  </si>
  <si>
    <t>DV tool at 5343' w/ cmt up to 660.</t>
  </si>
  <si>
    <t>Squeeze over Codell/Nio. 1-1/4" annular for aquifer job.</t>
  </si>
  <si>
    <t>Annular remedial Cement over Aquifer. 600' - 0'.</t>
  </si>
  <si>
    <t>P&amp;A completed in 2012</t>
  </si>
  <si>
    <t>Couldn't find NB, Used Allen X 28-8 05-123-26954 offset.</t>
  </si>
  <si>
    <t>Annular Bradenhead job from 1510' to 700'</t>
  </si>
  <si>
    <t>Form 6 Submitted to the state on 12/23/2014</t>
  </si>
  <si>
    <t>Form 6 submitted on 11/25/2014</t>
  </si>
  <si>
    <t>Procedure written for annular bradenhead work. Not sure if work was completed</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</si>
</sst>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201">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7"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30" xfId="0" applyNumberFormat="1" applyFont="1" applyFill="1" applyBorder="1" applyAlignment="1">
      <alignment horizontal="center" vertical="center"/>
    </xf>
    <xf numFmtId="49" fontId="8" fillId="0" borderId="0" xfId="0" applyNumberFormat="1" applyFont="1" applyAlignment="1">
      <alignment horizontal="center"/>
    </xf>
    <xf numFmtId="0" fontId="8" fillId="3" borderId="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3"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5" fillId="4" borderId="24" xfId="0" applyNumberFormat="1" applyFont="1" applyFill="1" applyBorder="1" applyAlignment="1">
      <alignment horizontal="center" vertical="center"/>
    </xf>
    <xf numFmtId="49" fontId="8" fillId="0" borderId="24" xfId="0" applyNumberFormat="1" applyFont="1" applyBorder="1" applyAlignment="1">
      <alignment horizontal="center"/>
    </xf>
    <xf numFmtId="49" fontId="8" fillId="0" borderId="10" xfId="0" applyNumberFormat="1" applyFont="1" applyBorder="1" applyAlignment="1">
      <alignment horizontal="center"/>
    </xf>
    <xf numFmtId="49" fontId="3" fillId="4" borderId="37" xfId="0" applyNumberFormat="1" applyFont="1" applyFill="1" applyBorder="1" applyAlignment="1">
      <alignment horizontal="center" vertical="center" wrapText="1"/>
    </xf>
    <xf numFmtId="49" fontId="3" fillId="4" borderId="38" xfId="0" applyNumberFormat="1" applyFont="1" applyFill="1" applyBorder="1" applyAlignment="1">
      <alignment horizontal="center" vertical="center" wrapText="1"/>
    </xf>
    <xf numFmtId="49" fontId="3" fillId="4" borderId="39" xfId="0" applyNumberFormat="1" applyFont="1" applyFill="1" applyBorder="1" applyAlignment="1">
      <alignment horizontal="center" vertical="center" wrapText="1"/>
    </xf>
    <xf numFmtId="49" fontId="3" fillId="4" borderId="4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8" fillId="2" borderId="41" xfId="0" applyNumberFormat="1" applyFont="1" applyFill="1" applyBorder="1" applyAlignment="1">
      <alignment horizontal="center" vertical="center"/>
    </xf>
    <xf numFmtId="49" fontId="8" fillId="5" borderId="41" xfId="0" applyNumberFormat="1" applyFont="1" applyFill="1" applyBorder="1" applyAlignment="1">
      <alignment horizontal="center" vertical="center" wrapText="1"/>
    </xf>
    <xf numFmtId="49" fontId="8" fillId="2" borderId="41" xfId="0" applyNumberFormat="1" applyFont="1" applyFill="1" applyBorder="1" applyAlignment="1">
      <alignment horizontal="center" vertical="center" wrapText="1"/>
    </xf>
    <xf numFmtId="49" fontId="8" fillId="3" borderId="41" xfId="0" applyNumberFormat="1" applyFont="1" applyFill="1" applyBorder="1" applyAlignment="1">
      <alignment horizontal="center" vertical="center"/>
    </xf>
    <xf numFmtId="49" fontId="8" fillId="3" borderId="41" xfId="0" applyNumberFormat="1" applyFont="1" applyFill="1" applyBorder="1" applyAlignment="1">
      <alignment horizontal="center" vertical="center" wrapText="1"/>
    </xf>
    <xf numFmtId="49" fontId="8" fillId="3" borderId="41" xfId="0" quotePrefix="1" applyNumberFormat="1" applyFont="1" applyFill="1" applyBorder="1" applyAlignment="1">
      <alignment horizontal="center" vertical="center" wrapText="1"/>
    </xf>
    <xf numFmtId="49" fontId="8" fillId="3" borderId="41" xfId="0" quotePrefix="1" applyNumberFormat="1" applyFont="1" applyFill="1" applyBorder="1" applyAlignment="1">
      <alignment horizontal="center" vertical="center"/>
    </xf>
    <xf numFmtId="49" fontId="0" fillId="0" borderId="41" xfId="0" applyNumberFormat="1" applyBorder="1" applyAlignment="1">
      <alignment horizontal="center"/>
    </xf>
    <xf numFmtId="0" fontId="1" fillId="0" borderId="41" xfId="1" applyBorder="1" applyAlignment="1">
      <alignment horizontal="center"/>
    </xf>
    <xf numFmtId="14" fontId="0" fillId="0" borderId="41" xfId="0" applyNumberFormat="1" applyBorder="1" applyAlignment="1">
      <alignment horizontal="center"/>
    </xf>
    <xf numFmtId="0" fontId="0" fillId="0" borderId="41" xfId="0" applyNumberFormat="1" applyBorder="1" applyAlignment="1">
      <alignment horizontal="center"/>
    </xf>
    <xf numFmtId="49" fontId="8" fillId="0" borderId="41" xfId="0" applyNumberFormat="1" applyFont="1" applyBorder="1" applyAlignment="1">
      <alignment horizontal="center"/>
    </xf>
    <xf numFmtId="49" fontId="8" fillId="5" borderId="41" xfId="0" applyNumberFormat="1" applyFont="1" applyFill="1" applyBorder="1" applyAlignment="1">
      <alignment horizontal="center"/>
    </xf>
    <xf numFmtId="49" fontId="8" fillId="0" borderId="41" xfId="0" applyNumberFormat="1" applyFont="1" applyBorder="1" applyAlignment="1">
      <alignment horizontal="center" wrapText="1"/>
    </xf>
    <xf numFmtId="49" fontId="8" fillId="0" borderId="41" xfId="0" applyNumberFormat="1" applyFont="1" applyFill="1" applyBorder="1" applyAlignment="1">
      <alignment horizontal="center" vertical="center"/>
    </xf>
    <xf numFmtId="0" fontId="0" fillId="0" borderId="41" xfId="0" applyBorder="1" applyAlignment="1">
      <alignment horizontal="center"/>
    </xf>
    <xf numFmtId="14" fontId="8" fillId="3" borderId="41" xfId="0" applyNumberFormat="1" applyFont="1" applyFill="1" applyBorder="1" applyAlignment="1">
      <alignment horizontal="center" vertical="center" wrapText="1"/>
    </xf>
    <xf numFmtId="0" fontId="8" fillId="3" borderId="41" xfId="0" applyNumberFormat="1" applyFont="1" applyFill="1" applyBorder="1" applyAlignment="1">
      <alignment horizontal="center" vertical="center" wrapText="1"/>
    </xf>
    <xf numFmtId="0" fontId="8" fillId="3" borderId="41" xfId="0" applyNumberFormat="1" applyFont="1" applyFill="1" applyBorder="1" applyAlignment="1">
      <alignment horizontal="center" vertical="center"/>
    </xf>
    <xf numFmtId="49" fontId="8" fillId="5" borderId="19" xfId="0" applyNumberFormat="1" applyFont="1" applyFill="1" applyBorder="1" applyAlignment="1">
      <alignment horizontal="center" vertical="center" wrapText="1"/>
    </xf>
    <xf numFmtId="49" fontId="8" fillId="3" borderId="0" xfId="0" applyNumberFormat="1" applyFont="1" applyFill="1" applyBorder="1" applyAlignment="1">
      <alignment horizontal="center" vertical="center" wrapText="1"/>
    </xf>
    <xf numFmtId="49" fontId="0" fillId="0" borderId="18" xfId="0" applyNumberFormat="1" applyBorder="1" applyAlignment="1">
      <alignment horizontal="center"/>
    </xf>
    <xf numFmtId="0" fontId="0" fillId="0" borderId="19" xfId="0" applyBorder="1" applyAlignment="1">
      <alignment horizontal="center"/>
    </xf>
    <xf numFmtId="0" fontId="0" fillId="0" borderId="0" xfId="0" applyBorder="1" applyAlignment="1">
      <alignment horizontal="center"/>
    </xf>
    <xf numFmtId="0" fontId="0" fillId="0" borderId="4" xfId="0" applyBorder="1" applyAlignment="1">
      <alignment horizontal="center"/>
    </xf>
    <xf numFmtId="0" fontId="0" fillId="0" borderId="18" xfId="0" applyBorder="1" applyAlignment="1">
      <alignment horizontal="center"/>
    </xf>
    <xf numFmtId="0" fontId="0" fillId="0" borderId="17" xfId="0" applyBorder="1" applyAlignment="1">
      <alignment horizontal="center"/>
    </xf>
    <xf numFmtId="0" fontId="0" fillId="0" borderId="16" xfId="0" applyBorder="1" applyAlignment="1">
      <alignment horizontal="center"/>
    </xf>
    <xf numFmtId="0" fontId="1" fillId="0" borderId="19" xfId="1" applyBorder="1" applyAlignment="1">
      <alignment horizontal="center"/>
    </xf>
    <xf numFmtId="0" fontId="1" fillId="0" borderId="0" xfId="1" applyBorder="1" applyAlignment="1">
      <alignment horizontal="center"/>
    </xf>
    <xf numFmtId="14" fontId="0" fillId="0" borderId="19" xfId="0" applyNumberFormat="1" applyBorder="1" applyAlignment="1">
      <alignment horizontal="center"/>
    </xf>
    <xf numFmtId="0" fontId="0" fillId="0" borderId="19" xfId="0" applyNumberFormat="1" applyBorder="1" applyAlignment="1">
      <alignment horizontal="center"/>
    </xf>
    <xf numFmtId="0" fontId="0" fillId="0" borderId="4" xfId="0" applyNumberFormat="1" applyBorder="1" applyAlignment="1">
      <alignment horizontal="center"/>
    </xf>
    <xf numFmtId="0" fontId="0" fillId="0" borderId="18" xfId="0" applyNumberFormat="1" applyBorder="1" applyAlignment="1">
      <alignment horizontal="center"/>
    </xf>
    <xf numFmtId="0" fontId="0" fillId="0" borderId="17" xfId="0" applyNumberFormat="1" applyBorder="1" applyAlignment="1">
      <alignment horizontal="center"/>
    </xf>
    <xf numFmtId="0" fontId="0" fillId="0" borderId="16" xfId="0" applyNumberFormat="1" applyBorder="1" applyAlignment="1">
      <alignment horizontal="center"/>
    </xf>
    <xf numFmtId="14" fontId="0" fillId="0" borderId="19" xfId="0" applyNumberFormat="1" applyFill="1" applyBorder="1" applyAlignment="1">
      <alignment horizontal="center"/>
    </xf>
    <xf numFmtId="0" fontId="0" fillId="0" borderId="19" xfId="0" applyNumberFormat="1" applyFill="1" applyBorder="1" applyAlignment="1">
      <alignment horizontal="center"/>
    </xf>
    <xf numFmtId="0" fontId="0" fillId="0" borderId="17" xfId="0" applyNumberFormat="1" applyFill="1" applyBorder="1" applyAlignment="1">
      <alignment horizontal="center"/>
    </xf>
    <xf numFmtId="0" fontId="0" fillId="0" borderId="16" xfId="0" applyNumberFormat="1" applyFill="1" applyBorder="1" applyAlignment="1">
      <alignment horizontal="center"/>
    </xf>
    <xf numFmtId="49" fontId="8" fillId="0" borderId="18" xfId="0" applyNumberFormat="1" applyFont="1" applyBorder="1" applyAlignment="1">
      <alignment horizontal="center"/>
    </xf>
    <xf numFmtId="49" fontId="8" fillId="5" borderId="19" xfId="0" applyNumberFormat="1" applyFont="1" applyFill="1" applyBorder="1" applyAlignment="1">
      <alignment horizontal="center"/>
    </xf>
    <xf numFmtId="49" fontId="8" fillId="0" borderId="0" xfId="0" applyNumberFormat="1" applyFont="1" applyBorder="1" applyAlignment="1">
      <alignment horizontal="center"/>
    </xf>
    <xf numFmtId="49" fontId="8" fillId="0" borderId="19" xfId="0" applyNumberFormat="1" applyFont="1" applyBorder="1" applyAlignment="1">
      <alignment horizontal="center"/>
    </xf>
    <xf numFmtId="49" fontId="8" fillId="0" borderId="19" xfId="0" applyNumberFormat="1" applyFont="1" applyBorder="1" applyAlignment="1">
      <alignment horizontal="center" wrapText="1"/>
    </xf>
    <xf numFmtId="49" fontId="8" fillId="0" borderId="17" xfId="0" applyNumberFormat="1" applyFont="1" applyBorder="1" applyAlignment="1">
      <alignment horizontal="center"/>
    </xf>
    <xf numFmtId="49" fontId="8" fillId="0" borderId="16" xfId="0" applyNumberFormat="1" applyFont="1" applyBorder="1" applyAlignment="1">
      <alignment horizontal="center"/>
    </xf>
    <xf numFmtId="49" fontId="8" fillId="2" borderId="0" xfId="0" applyNumberFormat="1" applyFont="1" applyFill="1" applyBorder="1" applyAlignment="1">
      <alignment horizontal="center" vertical="center" wrapText="1"/>
    </xf>
    <xf numFmtId="49" fontId="8" fillId="2" borderId="19" xfId="0" quotePrefix="1"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wrapText="1"/>
    </xf>
    <xf numFmtId="49" fontId="8" fillId="2" borderId="17" xfId="0" quotePrefix="1" applyNumberFormat="1" applyFont="1" applyFill="1" applyBorder="1" applyAlignment="1">
      <alignment horizontal="center" vertical="center"/>
    </xf>
    <xf numFmtId="49" fontId="8" fillId="3" borderId="17" xfId="0" quotePrefix="1" applyNumberFormat="1" applyFont="1" applyFill="1" applyBorder="1" applyAlignment="1">
      <alignment horizontal="center" vertical="center"/>
    </xf>
    <xf numFmtId="0" fontId="0" fillId="0" borderId="30" xfId="0" applyBorder="1" applyAlignment="1">
      <alignment horizontal="center"/>
    </xf>
    <xf numFmtId="14" fontId="8" fillId="3" borderId="19" xfId="0" applyNumberFormat="1" applyFont="1" applyFill="1" applyBorder="1" applyAlignment="1">
      <alignment horizontal="center" vertical="center" wrapText="1"/>
    </xf>
    <xf numFmtId="0" fontId="8" fillId="3" borderId="19" xfId="0" applyNumberFormat="1" applyFont="1" applyFill="1" applyBorder="1" applyAlignment="1">
      <alignment horizontal="center" vertical="center" wrapText="1"/>
    </xf>
    <xf numFmtId="0" fontId="8" fillId="3" borderId="30" xfId="0" applyNumberFormat="1" applyFont="1" applyFill="1" applyBorder="1" applyAlignment="1">
      <alignment horizontal="center" vertical="center"/>
    </xf>
    <xf numFmtId="49" fontId="8" fillId="2" borderId="30" xfId="0" applyNumberFormat="1" applyFont="1" applyFill="1" applyBorder="1" applyAlignment="1">
      <alignment horizontal="center" vertical="center"/>
    </xf>
    <xf numFmtId="0" fontId="0" fillId="0" borderId="30" xfId="0" applyNumberFormat="1" applyBorder="1" applyAlignment="1">
      <alignment horizontal="center"/>
    </xf>
    <xf numFmtId="49" fontId="8" fillId="0" borderId="30" xfId="0" applyNumberFormat="1" applyFont="1" applyBorder="1" applyAlignment="1">
      <alignment horizontal="center"/>
    </xf>
    <xf numFmtId="49" fontId="0" fillId="0" borderId="0" xfId="0" applyNumberFormat="1" applyBorder="1" applyAlignment="1">
      <alignment horizontal="center"/>
    </xf>
    <xf numFmtId="0" fontId="0" fillId="0" borderId="0" xfId="0" applyNumberFormat="1" applyBorder="1" applyAlignment="1">
      <alignment horizontal="center"/>
    </xf>
    <xf numFmtId="49" fontId="8" fillId="5" borderId="0" xfId="0" applyNumberFormat="1" applyFont="1" applyFill="1" applyBorder="1" applyAlignment="1">
      <alignment horizontal="center" vertical="center" wrapText="1"/>
    </xf>
    <xf numFmtId="49" fontId="8" fillId="0" borderId="0" xfId="0" applyNumberFormat="1" applyFont="1" applyBorder="1" applyAlignment="1">
      <alignment horizontal="center" wrapText="1"/>
    </xf>
    <xf numFmtId="49" fontId="8" fillId="5" borderId="0" xfId="0" applyNumberFormat="1" applyFont="1" applyFill="1" applyBorder="1" applyAlignment="1">
      <alignment horizontal="center"/>
    </xf>
    <xf numFmtId="49" fontId="8" fillId="0" borderId="0" xfId="0" quotePrefix="1" applyNumberFormat="1" applyFont="1" applyBorder="1" applyAlignment="1">
      <alignment horizontal="center"/>
    </xf>
    <xf numFmtId="49" fontId="8" fillId="2" borderId="0" xfId="0" quotePrefix="1" applyNumberFormat="1" applyFont="1" applyFill="1" applyBorder="1" applyAlignment="1">
      <alignment horizontal="center" vertical="center" wrapText="1"/>
    </xf>
    <xf numFmtId="14" fontId="8" fillId="3" borderId="0" xfId="0" applyNumberFormat="1" applyFont="1" applyFill="1" applyBorder="1" applyAlignment="1">
      <alignment horizontal="center" vertical="center" wrapText="1"/>
    </xf>
    <xf numFmtId="14" fontId="0" fillId="0" borderId="0" xfId="0" applyNumberFormat="1" applyBorder="1" applyAlignment="1">
      <alignment horizontal="center"/>
    </xf>
    <xf numFmtId="49" fontId="8" fillId="2" borderId="0" xfId="0" quotePrefix="1" applyNumberFormat="1" applyFont="1" applyFill="1" applyBorder="1" applyAlignment="1">
      <alignment horizontal="center" vertical="center"/>
    </xf>
    <xf numFmtId="49" fontId="8" fillId="3" borderId="0" xfId="0" quotePrefix="1" applyNumberFormat="1" applyFont="1" applyFill="1" applyBorder="1" applyAlignment="1">
      <alignment horizontal="center" vertical="center" wrapText="1"/>
    </xf>
    <xf numFmtId="0" fontId="0" fillId="0" borderId="0" xfId="0" applyAlignment="1">
      <alignment horizontal="center"/>
    </xf>
    <xf numFmtId="49" fontId="0" fillId="0" borderId="0" xfId="0" applyNumberFormat="1" applyAlignment="1">
      <alignment horizontal="center"/>
    </xf>
    <xf numFmtId="0" fontId="8" fillId="0" borderId="19" xfId="0" applyNumberFormat="1" applyFont="1" applyFill="1" applyBorder="1" applyAlignment="1">
      <alignment horizontal="center" vertical="center" wrapText="1"/>
    </xf>
    <xf numFmtId="0" fontId="8" fillId="0" borderId="17" xfId="0" applyNumberFormat="1" applyFont="1" applyFill="1" applyBorder="1" applyAlignment="1">
      <alignment horizontal="center" vertical="center" wrapText="1"/>
    </xf>
    <xf numFmtId="0" fontId="8" fillId="3" borderId="17" xfId="0" applyNumberFormat="1" applyFont="1" applyFill="1" applyBorder="1" applyAlignment="1">
      <alignment horizontal="center" vertical="center" wrapText="1"/>
    </xf>
    <xf numFmtId="0" fontId="8" fillId="3" borderId="16" xfId="0" applyNumberFormat="1" applyFont="1" applyFill="1" applyBorder="1" applyAlignment="1">
      <alignment horizontal="center" vertical="center"/>
    </xf>
    <xf numFmtId="49" fontId="8" fillId="0" borderId="4" xfId="0" applyNumberFormat="1" applyFont="1" applyBorder="1" applyAlignment="1">
      <alignment horizontal="center"/>
    </xf>
    <xf numFmtId="49" fontId="8" fillId="0" borderId="19" xfId="0" quotePrefix="1" applyNumberFormat="1" applyFont="1" applyBorder="1" applyAlignment="1">
      <alignment horizontal="center"/>
    </xf>
    <xf numFmtId="49" fontId="8" fillId="0" borderId="17" xfId="0" quotePrefix="1" applyNumberFormat="1" applyFont="1" applyBorder="1" applyAlignment="1">
      <alignment horizontal="center"/>
    </xf>
    <xf numFmtId="49" fontId="0" fillId="0" borderId="21" xfId="0" applyNumberFormat="1" applyBorder="1" applyAlignment="1">
      <alignment horizontal="center"/>
    </xf>
    <xf numFmtId="0" fontId="0" fillId="0" borderId="22" xfId="0" applyBorder="1" applyAlignment="1">
      <alignment horizontal="center"/>
    </xf>
    <xf numFmtId="0" fontId="0" fillId="0" borderId="25" xfId="0" applyBorder="1" applyAlignment="1">
      <alignment horizontal="center"/>
    </xf>
    <xf numFmtId="0" fontId="0" fillId="0" borderId="23" xfId="0" applyBorder="1" applyAlignment="1">
      <alignment horizontal="center"/>
    </xf>
    <xf numFmtId="0" fontId="8" fillId="3" borderId="18" xfId="0" applyNumberFormat="1" applyFont="1" applyFill="1" applyBorder="1" applyAlignment="1">
      <alignment horizontal="center" vertical="center" wrapText="1"/>
    </xf>
    <xf numFmtId="49" fontId="11" fillId="2" borderId="17"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3" fillId="4" borderId="26" xfId="0" applyNumberFormat="1" applyFont="1" applyFill="1" applyBorder="1" applyAlignment="1">
      <alignment vertical="center" wrapText="1"/>
    </xf>
  </cellXfs>
  <cellStyles count="2">
    <cellStyle name="Normal" xfId="0" builtinId="0"/>
    <cellStyle name="Normal 3" xfId="1"/>
  </cellStyles>
  <dxfs count="2">
    <dxf>
      <fill>
        <patternFill>
          <bgColor theme="2" tint="-9.9948118533890809E-2"/>
        </patternFill>
      </fill>
    </dxf>
    <dxf>
      <fill>
        <patternFill>
          <bgColor theme="8" tint="0.799981688894314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SharedData\Evans\OPS\Engineering\MSax\_Progs-Safety%20Prep\Campaigns\Powers%202-22HZ\Powers%202-22HZ%20-%20for%20Regulator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haredData\Evans\OPS\Engineering\MSax\_Progs-Safety%20Prep\Campaigns\Powers%2027G-34HZ\POWERS%2027G-34HZ%20OFFSET%20WELL%20EV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with Non-Op"/>
      <sheetName val="List of Wells - Example"/>
      <sheetName val="Instructions"/>
      <sheetName val="List of Wells - Blank"/>
      <sheetName val="Sheet1"/>
      <sheetName val="Sheet2"/>
    </sheetNames>
    <sheetDataSet>
      <sheetData sheetId="0" refreshError="1"/>
      <sheetData sheetId="1" refreshError="1"/>
      <sheetData sheetId="2" refreshError="1"/>
      <sheetData sheetId="3">
        <row r="4">
          <cell r="C4" t="str">
            <v>05-123-37937</v>
          </cell>
          <cell r="D4" t="str">
            <v>GREENLEAF 16N-15HZX</v>
          </cell>
          <cell r="E4" t="str">
            <v>POWERS 2-22HZ PAD</v>
          </cell>
          <cell r="F4">
            <v>20</v>
          </cell>
          <cell r="G4" t="str">
            <v>KERR MCGEE OIL &amp; GAS ONSHORE LP</v>
          </cell>
          <cell r="H4">
            <v>41962</v>
          </cell>
          <cell r="I4" t="str">
            <v>PR</v>
          </cell>
          <cell r="J4" t="str">
            <v>769</v>
          </cell>
          <cell r="K4" t="str">
            <v>640</v>
          </cell>
          <cell r="L4" t="str">
            <v>NO</v>
          </cell>
          <cell r="M4" t="str">
            <v>6870</v>
          </cell>
          <cell r="N4" t="str">
            <v>770</v>
          </cell>
        </row>
        <row r="5">
          <cell r="C5" t="str">
            <v>05-123-34779</v>
          </cell>
          <cell r="D5" t="str">
            <v>POWERS X 22-67HN</v>
          </cell>
          <cell r="E5" t="str">
            <v>POWERS 2-22HZ PAD</v>
          </cell>
          <cell r="F5">
            <v>30</v>
          </cell>
          <cell r="G5" t="str">
            <v>KERR MCGEE OIL &amp; GAS ONSHORE LP</v>
          </cell>
          <cell r="H5">
            <v>41175</v>
          </cell>
          <cell r="I5" t="str">
            <v>PR</v>
          </cell>
          <cell r="J5" t="str">
            <v>950</v>
          </cell>
          <cell r="K5" t="str">
            <v>795</v>
          </cell>
          <cell r="L5" t="str">
            <v>NO</v>
          </cell>
          <cell r="M5" t="str">
            <v>6888</v>
          </cell>
          <cell r="N5" t="str">
            <v>2220</v>
          </cell>
        </row>
        <row r="6">
          <cell r="C6" t="str">
            <v>05-123-29100</v>
          </cell>
          <cell r="D6" t="str">
            <v>ROBERT POWERS X 22-27</v>
          </cell>
          <cell r="E6" t="str">
            <v>POWERS 2-22HZ PAD</v>
          </cell>
          <cell r="F6">
            <v>32</v>
          </cell>
          <cell r="G6" t="str">
            <v>KERR MCGEE OIL &amp; GAS ONSHORE LP</v>
          </cell>
          <cell r="H6">
            <v>40060</v>
          </cell>
          <cell r="I6" t="str">
            <v>PR</v>
          </cell>
          <cell r="J6">
            <v>866</v>
          </cell>
          <cell r="K6">
            <v>685</v>
          </cell>
          <cell r="L6" t="str">
            <v>None</v>
          </cell>
          <cell r="M6">
            <v>6905</v>
          </cell>
          <cell r="N6">
            <v>520</v>
          </cell>
        </row>
        <row r="7">
          <cell r="C7" t="str">
            <v>05-123-07669</v>
          </cell>
          <cell r="D7" t="str">
            <v>POWERS 41-22</v>
          </cell>
          <cell r="E7" t="str">
            <v>POWERS 2-22HZ PAD</v>
          </cell>
          <cell r="F7">
            <v>55</v>
          </cell>
          <cell r="G7" t="str">
            <v>KERR MCGEE OIL &amp; GAS ONSHORE LP</v>
          </cell>
          <cell r="H7">
            <v>26759</v>
          </cell>
          <cell r="I7" t="str">
            <v xml:space="preserve"> PR</v>
          </cell>
          <cell r="J7" t="str">
            <v>131</v>
          </cell>
          <cell r="K7" t="str">
            <v>685</v>
          </cell>
          <cell r="L7" t="str">
            <v>Squeeze 446-710</v>
          </cell>
          <cell r="M7" t="str">
            <v>6910</v>
          </cell>
          <cell r="N7" t="str">
            <v>6554</v>
          </cell>
        </row>
        <row r="8">
          <cell r="C8" t="str">
            <v>05-123-37922</v>
          </cell>
          <cell r="D8" t="str">
            <v>GREENLEAF 37C-15HZ</v>
          </cell>
          <cell r="E8" t="str">
            <v>POWERS 2-22HZ PAD</v>
          </cell>
          <cell r="F8">
            <v>57</v>
          </cell>
          <cell r="G8" t="str">
            <v>KERR MCGEE OIL &amp; GAS ONSHORE LP</v>
          </cell>
          <cell r="H8">
            <v>41987</v>
          </cell>
          <cell r="I8" t="str">
            <v>DG</v>
          </cell>
          <cell r="J8">
            <v>840</v>
          </cell>
          <cell r="K8">
            <v>725</v>
          </cell>
          <cell r="L8" t="str">
            <v>None</v>
          </cell>
          <cell r="M8">
            <v>6864</v>
          </cell>
          <cell r="N8">
            <v>40</v>
          </cell>
          <cell r="O8" t="str">
            <v>Couldn't find NB top, used Dowdy 34-10 05-123-20608 offset for NB top</v>
          </cell>
        </row>
        <row r="9">
          <cell r="C9" t="str">
            <v>05-123-32259</v>
          </cell>
          <cell r="D9" t="str">
            <v>POWERS X22-02</v>
          </cell>
          <cell r="E9" t="str">
            <v>POWERS 2-22HZ PAD</v>
          </cell>
          <cell r="F9">
            <v>83</v>
          </cell>
          <cell r="G9" t="str">
            <v>KERR MCGEE OIL &amp; GAS ONSHORE LP</v>
          </cell>
          <cell r="H9">
            <v>40770</v>
          </cell>
          <cell r="I9" t="str">
            <v>PR</v>
          </cell>
          <cell r="J9">
            <v>866</v>
          </cell>
          <cell r="K9">
            <v>685</v>
          </cell>
          <cell r="L9" t="str">
            <v>DV tool at 6,135</v>
          </cell>
          <cell r="M9">
            <v>6912</v>
          </cell>
          <cell r="N9">
            <v>6400</v>
          </cell>
          <cell r="O9" t="str">
            <v>DV tol at 6,135' w/ cement from 6,135' to about 2,100'</v>
          </cell>
        </row>
        <row r="10">
          <cell r="C10" t="str">
            <v>05-123-26978</v>
          </cell>
          <cell r="D10" t="str">
            <v>ROBERT POWERS X 22-9</v>
          </cell>
          <cell r="E10" t="str">
            <v>POWERS 2-22HZ PAD</v>
          </cell>
          <cell r="F10">
            <v>94</v>
          </cell>
          <cell r="G10" t="str">
            <v>KERR MCGEE OIL &amp; GAS ONSHORE LP</v>
          </cell>
          <cell r="H10">
            <v>39674</v>
          </cell>
          <cell r="I10" t="str">
            <v xml:space="preserve"> PR</v>
          </cell>
          <cell r="J10" t="str">
            <v>956</v>
          </cell>
          <cell r="K10" t="str">
            <v>200</v>
          </cell>
          <cell r="L10" t="str">
            <v>NO</v>
          </cell>
          <cell r="M10" t="str">
            <v>6921</v>
          </cell>
          <cell r="N10" t="str">
            <v>1680</v>
          </cell>
        </row>
        <row r="11">
          <cell r="C11" t="str">
            <v>05-123-37913</v>
          </cell>
          <cell r="D11" t="str">
            <v>GREENLEAF 15N-15HZ</v>
          </cell>
          <cell r="E11" t="str">
            <v>POWERS 2-22HZ PAD</v>
          </cell>
          <cell r="F11">
            <v>103</v>
          </cell>
          <cell r="G11" t="str">
            <v>KERR MCGEE OIL &amp; GAS ONSHORE LP</v>
          </cell>
          <cell r="H11">
            <v>41994</v>
          </cell>
          <cell r="I11" t="str">
            <v>PR</v>
          </cell>
          <cell r="J11">
            <v>830</v>
          </cell>
          <cell r="K11">
            <v>725</v>
          </cell>
          <cell r="L11" t="str">
            <v>None</v>
          </cell>
          <cell r="M11">
            <v>7086</v>
          </cell>
          <cell r="N11">
            <v>30</v>
          </cell>
          <cell r="O11" t="str">
            <v>Couldn't find NB top, used Pioneer 27-15 05-123-27014 offset for NB top</v>
          </cell>
        </row>
        <row r="12">
          <cell r="C12" t="str">
            <v>05-123-27031</v>
          </cell>
          <cell r="D12" t="str">
            <v>ROBERT POWERS X 22-07</v>
          </cell>
          <cell r="E12" t="str">
            <v>POWERS 2-22HZ PAD</v>
          </cell>
          <cell r="F12">
            <v>116</v>
          </cell>
          <cell r="G12" t="str">
            <v>KERR MCGEE OIL &amp; GAS ONSHORE LP</v>
          </cell>
          <cell r="H12">
            <v>39688</v>
          </cell>
          <cell r="I12" t="str">
            <v>PR</v>
          </cell>
          <cell r="J12">
            <v>964</v>
          </cell>
          <cell r="K12">
            <v>685</v>
          </cell>
          <cell r="L12" t="str">
            <v>None</v>
          </cell>
          <cell r="M12">
            <v>6929</v>
          </cell>
          <cell r="N12">
            <v>6600</v>
          </cell>
          <cell r="O12" t="str">
            <v>Poor cement from 6400 to 3400. Better cement as it gets shallower.</v>
          </cell>
        </row>
        <row r="13">
          <cell r="C13" t="str">
            <v>05-123-28040</v>
          </cell>
          <cell r="D13" t="str">
            <v>ROBERT POWERS X 22-10</v>
          </cell>
          <cell r="E13" t="str">
            <v>POWERS 2-22HZ PAD</v>
          </cell>
          <cell r="F13">
            <v>118</v>
          </cell>
          <cell r="G13" t="str">
            <v>KERR MCGEE OIL &amp; GAS ONSHORE LP</v>
          </cell>
          <cell r="H13">
            <v>39694</v>
          </cell>
          <cell r="I13" t="str">
            <v>PR</v>
          </cell>
          <cell r="J13">
            <v>950</v>
          </cell>
          <cell r="K13">
            <v>685</v>
          </cell>
          <cell r="L13" t="str">
            <v>None</v>
          </cell>
          <cell r="M13">
            <v>6930</v>
          </cell>
          <cell r="N13">
            <v>5800</v>
          </cell>
          <cell r="O13" t="str">
            <v>Poor cement from 5800 to 2580. Better cement as it gets shallower</v>
          </cell>
        </row>
        <row r="14">
          <cell r="C14" t="str">
            <v>05-123-28164</v>
          </cell>
          <cell r="D14" t="str">
            <v>ROBERT POWERS X 22-22</v>
          </cell>
          <cell r="E14" t="str">
            <v>POWERS 2-22HZ PAD</v>
          </cell>
          <cell r="F14">
            <v>121</v>
          </cell>
          <cell r="G14" t="str">
            <v>KERR MCGEE OIL &amp; GAS ONSHORE LP</v>
          </cell>
          <cell r="H14">
            <v>40048</v>
          </cell>
          <cell r="I14" t="str">
            <v>PR</v>
          </cell>
          <cell r="J14">
            <v>914</v>
          </cell>
          <cell r="K14">
            <v>685</v>
          </cell>
          <cell r="L14" t="str">
            <v>None</v>
          </cell>
          <cell r="M14">
            <v>6914.17</v>
          </cell>
          <cell r="N14">
            <v>630</v>
          </cell>
        </row>
        <row r="15">
          <cell r="C15" t="str">
            <v>05-123-16782</v>
          </cell>
          <cell r="D15" t="str">
            <v>BOLET RED X 15-15</v>
          </cell>
          <cell r="E15" t="str">
            <v>POWERS 2-22HZ PAD</v>
          </cell>
          <cell r="F15">
            <v>139</v>
          </cell>
          <cell r="G15" t="str">
            <v>KERR MCGEE OIL &amp; GAS ONSHORE LP</v>
          </cell>
          <cell r="H15">
            <v>34019</v>
          </cell>
          <cell r="I15" t="str">
            <v>DG</v>
          </cell>
          <cell r="J15">
            <v>804</v>
          </cell>
          <cell r="K15">
            <v>725</v>
          </cell>
          <cell r="L15" t="str">
            <v>-</v>
          </cell>
          <cell r="M15">
            <v>6857</v>
          </cell>
          <cell r="N15">
            <v>0</v>
          </cell>
          <cell r="O15" t="str">
            <v>Already P&amp;A'd</v>
          </cell>
        </row>
        <row r="16">
          <cell r="C16" t="str">
            <v>05-123-26979</v>
          </cell>
          <cell r="D16" t="str">
            <v>ROBERT POWERS X 22-16</v>
          </cell>
          <cell r="E16" t="str">
            <v>POWERS 2-22HZ PAD</v>
          </cell>
          <cell r="F16">
            <v>141</v>
          </cell>
          <cell r="G16" t="str">
            <v>KERR MCGEE OIL &amp; GAS ONSHORE LP</v>
          </cell>
          <cell r="H16">
            <v>39683</v>
          </cell>
          <cell r="I16" t="str">
            <v xml:space="preserve"> PR</v>
          </cell>
          <cell r="J16" t="str">
            <v>956</v>
          </cell>
          <cell r="K16" t="str">
            <v>200</v>
          </cell>
          <cell r="L16" t="str">
            <v>NO</v>
          </cell>
          <cell r="M16" t="str">
            <v>6903</v>
          </cell>
          <cell r="N16" t="str">
            <v>1300</v>
          </cell>
        </row>
        <row r="17">
          <cell r="C17" t="str">
            <v>05-123-09949</v>
          </cell>
          <cell r="D17" t="str">
            <v>POWERS 34-22</v>
          </cell>
          <cell r="E17" t="str">
            <v>POWERS 2-22HZ PAD</v>
          </cell>
          <cell r="F17">
            <v>148</v>
          </cell>
          <cell r="G17" t="str">
            <v>KERR MCGEE OIL &amp; GAS ONSHORE LP</v>
          </cell>
          <cell r="H17">
            <v>29360</v>
          </cell>
          <cell r="I17" t="str">
            <v>PR</v>
          </cell>
          <cell r="J17">
            <v>607</v>
          </cell>
          <cell r="K17">
            <v>200</v>
          </cell>
          <cell r="L17" t="str">
            <v>Procedure written to squeeze from 850' to cover aquafer. Has a CBL</v>
          </cell>
          <cell r="M17">
            <v>6974</v>
          </cell>
          <cell r="N17">
            <v>6530</v>
          </cell>
          <cell r="O17" t="str">
            <v>Procedure written for 1.25" bradenhead job.</v>
          </cell>
        </row>
        <row r="18">
          <cell r="C18" t="str">
            <v>05-123-26896</v>
          </cell>
          <cell r="D18" t="str">
            <v>ROBERT POWERS  USX X 27-28</v>
          </cell>
          <cell r="E18" t="str">
            <v>POWERS 2-22HZ PAD</v>
          </cell>
          <cell r="F18">
            <v>153</v>
          </cell>
          <cell r="G18" t="str">
            <v>KERR MCGEE OIL &amp; GAS ONSHORE LP</v>
          </cell>
          <cell r="H18">
            <v>39639</v>
          </cell>
          <cell r="I18" t="str">
            <v xml:space="preserve"> PR</v>
          </cell>
          <cell r="J18">
            <v>927</v>
          </cell>
          <cell r="K18">
            <v>800</v>
          </cell>
          <cell r="L18" t="str">
            <v>None</v>
          </cell>
          <cell r="M18">
            <v>6904</v>
          </cell>
          <cell r="N18">
            <v>6904</v>
          </cell>
        </row>
        <row r="19">
          <cell r="C19" t="str">
            <v>05-123-26895</v>
          </cell>
          <cell r="D19" t="str">
            <v>ROBERT POWERS X 27-27</v>
          </cell>
          <cell r="E19" t="str">
            <v>POWERS 2-22HZ PAD</v>
          </cell>
          <cell r="F19">
            <v>158</v>
          </cell>
          <cell r="G19" t="str">
            <v>KERR MCGEE OIL &amp; GAS ONSHORE LP</v>
          </cell>
          <cell r="H19">
            <v>39645</v>
          </cell>
          <cell r="I19" t="str">
            <v xml:space="preserve"> PR</v>
          </cell>
          <cell r="J19" t="str">
            <v>968</v>
          </cell>
          <cell r="K19" t="str">
            <v>200</v>
          </cell>
          <cell r="L19" t="str">
            <v>NO</v>
          </cell>
          <cell r="M19" t="str">
            <v>6915</v>
          </cell>
          <cell r="N19" t="str">
            <v>1650</v>
          </cell>
        </row>
        <row r="20">
          <cell r="C20" t="str">
            <v>05-123-37916</v>
          </cell>
          <cell r="D20" t="str">
            <v>GREENLEAF 36N-15HZ</v>
          </cell>
          <cell r="E20" t="str">
            <v>POWERS 2-22HZ PAD</v>
          </cell>
          <cell r="F20">
            <v>166</v>
          </cell>
          <cell r="G20" t="str">
            <v>KERR MCGEE OIL &amp; GAS ONSHORE LP</v>
          </cell>
          <cell r="H20">
            <v>41966</v>
          </cell>
          <cell r="I20" t="str">
            <v>PR</v>
          </cell>
          <cell r="J20">
            <v>825</v>
          </cell>
          <cell r="K20">
            <v>725</v>
          </cell>
          <cell r="L20" t="str">
            <v>None</v>
          </cell>
          <cell r="M20">
            <v>6840</v>
          </cell>
          <cell r="N20">
            <v>20</v>
          </cell>
          <cell r="O20" t="str">
            <v>Couldn't find NB top, used UPRR 62 Pan Am GU K 1 05-123-09185 offset for NB top</v>
          </cell>
        </row>
        <row r="21">
          <cell r="C21" t="str">
            <v>05-123-22858</v>
          </cell>
          <cell r="D21" t="str">
            <v>POWERS X 22-8JI</v>
          </cell>
          <cell r="E21" t="str">
            <v>POWERS 2-22HZ PAD</v>
          </cell>
          <cell r="F21">
            <v>172</v>
          </cell>
          <cell r="G21" t="str">
            <v>KERR MCGEE OIL &amp; GAS ONSHORE LP</v>
          </cell>
          <cell r="H21">
            <v>38476</v>
          </cell>
          <cell r="I21" t="str">
            <v xml:space="preserve"> PR</v>
          </cell>
          <cell r="J21" t="str">
            <v>903</v>
          </cell>
          <cell r="K21" t="str">
            <v>200</v>
          </cell>
          <cell r="L21" t="str">
            <v>NO</v>
          </cell>
          <cell r="M21" t="str">
            <v>6894</v>
          </cell>
          <cell r="N21" t="str">
            <v>6260</v>
          </cell>
        </row>
        <row r="22">
          <cell r="C22" t="str">
            <v>05-123-16783</v>
          </cell>
          <cell r="D22" t="str">
            <v>BOLET RED X 15-16</v>
          </cell>
          <cell r="E22" t="str">
            <v>POWERS 2-22HZ PAD</v>
          </cell>
          <cell r="F22">
            <v>178</v>
          </cell>
          <cell r="G22" t="str">
            <v>KERR MCGEE OIL &amp; GAS ONSHORE LP</v>
          </cell>
          <cell r="H22">
            <v>34036</v>
          </cell>
          <cell r="I22" t="str">
            <v xml:space="preserve"> PR</v>
          </cell>
          <cell r="J22" t="str">
            <v>794</v>
          </cell>
          <cell r="K22" t="str">
            <v>725</v>
          </cell>
          <cell r="L22" t="str">
            <v>NO</v>
          </cell>
          <cell r="M22" t="str">
            <v>6828</v>
          </cell>
          <cell r="N22" t="str">
            <v>6136</v>
          </cell>
          <cell r="O22" t="str">
            <v>Additional cmt from 4590'-3544'</v>
          </cell>
        </row>
        <row r="23">
          <cell r="C23" t="str">
            <v>05-123-19647</v>
          </cell>
          <cell r="D23" t="str">
            <v>BOLET RED X 15-15JI</v>
          </cell>
          <cell r="E23" t="str">
            <v>POWERS 2-22HZ PAD</v>
          </cell>
          <cell r="F23">
            <v>213</v>
          </cell>
          <cell r="G23" t="str">
            <v>KERR MCGEE OIL &amp; GAS ONSHORE LP</v>
          </cell>
          <cell r="H23">
            <v>35978</v>
          </cell>
          <cell r="I23" t="str">
            <v>PR</v>
          </cell>
          <cell r="J23">
            <v>843</v>
          </cell>
          <cell r="K23">
            <v>725</v>
          </cell>
          <cell r="L23" t="str">
            <v>-</v>
          </cell>
          <cell r="M23">
            <v>6872</v>
          </cell>
          <cell r="N23">
            <v>6480</v>
          </cell>
          <cell r="O23" t="str">
            <v>Already P&amp;A'd</v>
          </cell>
        </row>
        <row r="24">
          <cell r="C24" t="str">
            <v>05-123-21538</v>
          </cell>
          <cell r="D24" t="str">
            <v>POWERS 41-27</v>
          </cell>
          <cell r="E24" t="str">
            <v>POWERS 2-22HZ PAD</v>
          </cell>
          <cell r="F24">
            <v>263</v>
          </cell>
          <cell r="G24" t="str">
            <v>KERR MCGEE OIL &amp; GAS ONSHORE LP</v>
          </cell>
          <cell r="H24">
            <v>37871</v>
          </cell>
          <cell r="I24" t="str">
            <v xml:space="preserve"> PR</v>
          </cell>
          <cell r="J24" t="str">
            <v>881</v>
          </cell>
          <cell r="K24" t="str">
            <v>200</v>
          </cell>
          <cell r="L24" t="str">
            <v>NO</v>
          </cell>
          <cell r="M24" t="str">
            <v>6956</v>
          </cell>
          <cell r="N24" t="str">
            <v>6480</v>
          </cell>
        </row>
        <row r="25">
          <cell r="C25" t="str">
            <v>05-123-32714</v>
          </cell>
          <cell r="D25" t="str">
            <v>POWERS X 22-21D</v>
          </cell>
          <cell r="E25" t="str">
            <v>POWERS 2-22HZ PAD</v>
          </cell>
          <cell r="F25">
            <v>370</v>
          </cell>
          <cell r="G25" t="str">
            <v>KERR MCGEE OIL &amp; GAS ONSHORE LP</v>
          </cell>
          <cell r="H25">
            <v>40912</v>
          </cell>
          <cell r="I25" t="str">
            <v>PR</v>
          </cell>
          <cell r="J25">
            <v>915</v>
          </cell>
          <cell r="K25">
            <v>800</v>
          </cell>
          <cell r="L25" t="str">
            <v>None</v>
          </cell>
          <cell r="M25">
            <v>7000</v>
          </cell>
          <cell r="N25">
            <v>1550</v>
          </cell>
        </row>
        <row r="26">
          <cell r="C26" t="str">
            <v>05-123-36360</v>
          </cell>
          <cell r="D26" t="str">
            <v>POWERS 28N-27HZ</v>
          </cell>
          <cell r="E26" t="str">
            <v>POWERS 2-22HZ PAD</v>
          </cell>
          <cell r="F26">
            <v>410</v>
          </cell>
          <cell r="G26" t="str">
            <v>KERR MCGEE OIL &amp; GAS ONSHORE LP</v>
          </cell>
          <cell r="H26">
            <v>41280</v>
          </cell>
          <cell r="I26" t="str">
            <v xml:space="preserve"> PR</v>
          </cell>
          <cell r="J26">
            <v>1831</v>
          </cell>
          <cell r="K26">
            <v>1700</v>
          </cell>
          <cell r="L26" t="str">
            <v>None</v>
          </cell>
          <cell r="M26">
            <v>7281</v>
          </cell>
          <cell r="N26">
            <v>1200</v>
          </cell>
        </row>
        <row r="27">
          <cell r="C27" t="str">
            <v>05-123-24863</v>
          </cell>
          <cell r="D27" t="str">
            <v>POWERS - USX  X 27-2</v>
          </cell>
          <cell r="E27" t="str">
            <v>POWERS 2-22HZ PAD</v>
          </cell>
          <cell r="F27">
            <v>413</v>
          </cell>
          <cell r="G27" t="str">
            <v>KERR MCGEE OIL &amp; GAS ONSHORE LP</v>
          </cell>
          <cell r="H27">
            <v>39173</v>
          </cell>
          <cell r="I27" t="str">
            <v xml:space="preserve"> PR</v>
          </cell>
          <cell r="J27">
            <v>979</v>
          </cell>
          <cell r="K27">
            <v>200</v>
          </cell>
          <cell r="L27" t="str">
            <v>DV tool @ 5120' but passed PT in 2007 to 6000 psi</v>
          </cell>
          <cell r="M27">
            <v>6940</v>
          </cell>
          <cell r="N27">
            <v>515</v>
          </cell>
          <cell r="O27" t="str">
            <v>DV tool @ 5120' but passed PT in 2007 to 6000 psi</v>
          </cell>
        </row>
        <row r="28">
          <cell r="C28" t="str">
            <v>05-123-35282</v>
          </cell>
          <cell r="D28" t="str">
            <v>WEICHEL 35N-11HZ</v>
          </cell>
          <cell r="E28" t="str">
            <v>POWERS 2-22HZ PAD</v>
          </cell>
          <cell r="F28">
            <v>474</v>
          </cell>
          <cell r="G28" t="str">
            <v>KERR MCGEE OIL &amp; GAS ONSHORE LP</v>
          </cell>
          <cell r="H28">
            <v>41127</v>
          </cell>
          <cell r="I28" t="str">
            <v xml:space="preserve"> DG</v>
          </cell>
          <cell r="J28" t="str">
            <v>373</v>
          </cell>
          <cell r="K28" t="str">
            <v>540</v>
          </cell>
          <cell r="L28" t="str">
            <v>NA</v>
          </cell>
          <cell r="M28" t="str">
            <v>NA</v>
          </cell>
          <cell r="N28" t="str">
            <v>NA</v>
          </cell>
          <cell r="O28" t="str">
            <v>Only Surface Drilled.  Surface P&amp;A'd</v>
          </cell>
        </row>
        <row r="29">
          <cell r="C29" t="str">
            <v>05-123-35359</v>
          </cell>
          <cell r="D29" t="str">
            <v>WEICHEL 30N-23HZ</v>
          </cell>
          <cell r="E29" t="str">
            <v>POWERS 2-22HZ PAD</v>
          </cell>
          <cell r="F29">
            <v>630</v>
          </cell>
          <cell r="G29" t="str">
            <v>KERR MCGEE OIL &amp; GAS ONSHORE LP</v>
          </cell>
          <cell r="H29">
            <v>41123</v>
          </cell>
          <cell r="I29" t="str">
            <v>PR</v>
          </cell>
          <cell r="J29" t="str">
            <v>940</v>
          </cell>
          <cell r="K29" t="str">
            <v>665</v>
          </cell>
          <cell r="L29" t="str">
            <v>NO</v>
          </cell>
          <cell r="M29" t="str">
            <v>6991</v>
          </cell>
          <cell r="N29" t="str">
            <v>535</v>
          </cell>
        </row>
        <row r="30">
          <cell r="C30" t="str">
            <v>05-123-36361</v>
          </cell>
          <cell r="D30" t="str">
            <v>POWERS 3C-27HZ</v>
          </cell>
          <cell r="E30" t="str">
            <v>POWERS 2-22HZ PAD</v>
          </cell>
          <cell r="F30">
            <v>658</v>
          </cell>
          <cell r="G30" t="str">
            <v>KERR MCGEE OIL &amp; GAS ONSHORE LP</v>
          </cell>
          <cell r="H30">
            <v>41293</v>
          </cell>
          <cell r="I30" t="str">
            <v xml:space="preserve"> PR</v>
          </cell>
          <cell r="J30">
            <v>1845</v>
          </cell>
          <cell r="K30">
            <v>1700</v>
          </cell>
          <cell r="L30" t="str">
            <v>None</v>
          </cell>
          <cell r="M30">
            <v>7122</v>
          </cell>
          <cell r="N30">
            <v>900</v>
          </cell>
        </row>
        <row r="31">
          <cell r="C31" t="str">
            <v>05-123-21439</v>
          </cell>
          <cell r="D31" t="str">
            <v>POWERS 23-22</v>
          </cell>
          <cell r="E31" t="str">
            <v>POWERS 2-22HZ PAD</v>
          </cell>
          <cell r="F31">
            <v>693</v>
          </cell>
          <cell r="G31" t="str">
            <v>KERR MCGEE OIL &amp; GAS ONSHORE LP</v>
          </cell>
          <cell r="H31">
            <v>37746</v>
          </cell>
          <cell r="I31" t="str">
            <v>PR</v>
          </cell>
          <cell r="J31">
            <v>849</v>
          </cell>
          <cell r="K31">
            <v>800</v>
          </cell>
          <cell r="L31" t="str">
            <v>None</v>
          </cell>
          <cell r="M31">
            <v>6901</v>
          </cell>
          <cell r="N31">
            <v>6230</v>
          </cell>
        </row>
        <row r="32">
          <cell r="C32" t="str">
            <v>05-123-30395</v>
          </cell>
          <cell r="D32" t="str">
            <v>WEICHEL 19-14</v>
          </cell>
          <cell r="E32" t="str">
            <v>POWERS 2-22HZ PAD</v>
          </cell>
          <cell r="F32">
            <v>700</v>
          </cell>
          <cell r="G32" t="str">
            <v>KERR MCGEE OIL &amp; GAS ONSHORE LP</v>
          </cell>
          <cell r="H32">
            <v>39987</v>
          </cell>
          <cell r="I32" t="str">
            <v>PR</v>
          </cell>
          <cell r="J32" t="str">
            <v>863</v>
          </cell>
          <cell r="K32" t="str">
            <v>725</v>
          </cell>
          <cell r="L32" t="str">
            <v>NO</v>
          </cell>
          <cell r="M32" t="str">
            <v>6966.11</v>
          </cell>
          <cell r="N32" t="str">
            <v>1100</v>
          </cell>
        </row>
        <row r="33">
          <cell r="C33" t="str">
            <v>05-123-36358</v>
          </cell>
          <cell r="D33" t="str">
            <v>POWERS 3N-27HZ</v>
          </cell>
          <cell r="E33" t="str">
            <v>POWERS 2-22HZ PAD</v>
          </cell>
          <cell r="F33">
            <v>801</v>
          </cell>
          <cell r="G33" t="str">
            <v>KERR MCGEE OIL &amp; GAS ONSHORE LP</v>
          </cell>
          <cell r="H33">
            <v>41315</v>
          </cell>
          <cell r="I33" t="str">
            <v xml:space="preserve"> PR</v>
          </cell>
          <cell r="J33">
            <v>1845</v>
          </cell>
          <cell r="K33">
            <v>1700</v>
          </cell>
          <cell r="L33" t="str">
            <v>None</v>
          </cell>
          <cell r="M33">
            <v>7261</v>
          </cell>
          <cell r="N33">
            <v>190</v>
          </cell>
        </row>
        <row r="34">
          <cell r="C34" t="str">
            <v>05-123-35759</v>
          </cell>
          <cell r="D34" t="str">
            <v>THOMASON 14N-15HZ</v>
          </cell>
          <cell r="E34" t="str">
            <v>POWERS 2-22HZ PAD</v>
          </cell>
          <cell r="F34">
            <v>828</v>
          </cell>
          <cell r="G34" t="str">
            <v>KERR MCGEE OIL &amp; GAS ONSHORE LP</v>
          </cell>
          <cell r="H34">
            <v>41173</v>
          </cell>
          <cell r="I34" t="str">
            <v>PR</v>
          </cell>
          <cell r="J34">
            <v>809</v>
          </cell>
          <cell r="K34">
            <v>725</v>
          </cell>
          <cell r="L34" t="str">
            <v>None</v>
          </cell>
          <cell r="M34">
            <v>7009</v>
          </cell>
          <cell r="N34">
            <v>800</v>
          </cell>
        </row>
        <row r="35">
          <cell r="C35" t="str">
            <v>05-123-32738</v>
          </cell>
          <cell r="D35" t="str">
            <v>RICKS 23-15</v>
          </cell>
          <cell r="E35" t="str">
            <v>POWERS 2-22HZ PAD</v>
          </cell>
          <cell r="F35">
            <v>855</v>
          </cell>
          <cell r="G35" t="str">
            <v>KERR MCGEE OIL &amp; GAS ONSHORE LP</v>
          </cell>
          <cell r="H35">
            <v>40772</v>
          </cell>
          <cell r="I35" t="str">
            <v>PR</v>
          </cell>
          <cell r="J35">
            <v>930</v>
          </cell>
          <cell r="K35">
            <v>720</v>
          </cell>
          <cell r="L35" t="str">
            <v>None</v>
          </cell>
          <cell r="M35" t="str">
            <v>7357</v>
          </cell>
          <cell r="N35">
            <v>750</v>
          </cell>
          <cell r="O35" t="str">
            <v>DV tool at 7921</v>
          </cell>
        </row>
        <row r="36">
          <cell r="C36" t="str">
            <v>05-123-26980</v>
          </cell>
          <cell r="D36" t="str">
            <v>ROBERT POWERS X 22-14</v>
          </cell>
          <cell r="E36" t="str">
            <v>POWERS 2-22HZ PAD</v>
          </cell>
          <cell r="F36">
            <v>862</v>
          </cell>
          <cell r="G36" t="str">
            <v>KERR MCGEE OIL &amp; GAS ONSHORE LP</v>
          </cell>
          <cell r="H36">
            <v>39679</v>
          </cell>
          <cell r="I36" t="str">
            <v>PR</v>
          </cell>
          <cell r="J36">
            <v>948</v>
          </cell>
          <cell r="K36">
            <v>800</v>
          </cell>
          <cell r="L36" t="str">
            <v>None</v>
          </cell>
          <cell r="M36">
            <v>6920</v>
          </cell>
          <cell r="N36">
            <v>950</v>
          </cell>
        </row>
        <row r="37">
          <cell r="C37" t="str">
            <v>05-123-26971</v>
          </cell>
          <cell r="D37" t="str">
            <v>ROBERT POWERS X 22-6</v>
          </cell>
          <cell r="E37" t="str">
            <v>POWERS 2-22HZ PAD</v>
          </cell>
          <cell r="F37">
            <v>897</v>
          </cell>
          <cell r="G37" t="str">
            <v>KERR MCGEE OIL &amp; GAS ONSHORE LP</v>
          </cell>
          <cell r="H37">
            <v>39670</v>
          </cell>
          <cell r="I37" t="str">
            <v>PR</v>
          </cell>
          <cell r="J37">
            <v>943</v>
          </cell>
          <cell r="K37">
            <v>720</v>
          </cell>
          <cell r="L37" t="str">
            <v>None</v>
          </cell>
          <cell r="M37">
            <v>6862</v>
          </cell>
          <cell r="N37">
            <v>3200</v>
          </cell>
        </row>
        <row r="38">
          <cell r="C38" t="str">
            <v>05-123-30404</v>
          </cell>
          <cell r="D38" t="str">
            <v>WEICHEL 33-14</v>
          </cell>
          <cell r="E38" t="str">
            <v>POWERS 2-22HZ PAD</v>
          </cell>
          <cell r="F38">
            <v>909</v>
          </cell>
          <cell r="G38" t="str">
            <v>KERR MCGEE OIL &amp; GAS ONSHORE LP</v>
          </cell>
          <cell r="H38">
            <v>39990</v>
          </cell>
          <cell r="I38" t="str">
            <v>PR</v>
          </cell>
          <cell r="J38">
            <v>858</v>
          </cell>
          <cell r="K38">
            <v>725</v>
          </cell>
          <cell r="L38" t="str">
            <v>None</v>
          </cell>
          <cell r="M38" t="str">
            <v>6964</v>
          </cell>
          <cell r="N38">
            <v>580</v>
          </cell>
        </row>
        <row r="39">
          <cell r="C39" t="str">
            <v>05-123-16236</v>
          </cell>
          <cell r="D39" t="str">
            <v>BOLET RED X 15-4D</v>
          </cell>
          <cell r="E39" t="str">
            <v>POWERS 2-22HZ PAD</v>
          </cell>
          <cell r="F39">
            <v>916</v>
          </cell>
          <cell r="G39" t="str">
            <v>KERR MCGEE OIL &amp; GAS ONSHORE LP</v>
          </cell>
          <cell r="H39">
            <v>33957</v>
          </cell>
          <cell r="I39" t="str">
            <v>PR</v>
          </cell>
          <cell r="J39">
            <v>786</v>
          </cell>
          <cell r="K39">
            <v>725</v>
          </cell>
          <cell r="L39" t="str">
            <v>None</v>
          </cell>
          <cell r="M39">
            <v>6881.46</v>
          </cell>
          <cell r="N39">
            <v>6400</v>
          </cell>
          <cell r="O39" t="str">
            <v>DV tool or Sleeve at 4835' w/ cement from 4900 to 4060</v>
          </cell>
        </row>
        <row r="40">
          <cell r="C40" t="str">
            <v>05-123-22261</v>
          </cell>
          <cell r="D40" t="str">
            <v>POWERS 21-27</v>
          </cell>
          <cell r="E40" t="str">
            <v>POWERS 2-22HZ PAD</v>
          </cell>
          <cell r="F40">
            <v>967</v>
          </cell>
          <cell r="G40" t="str">
            <v>KERR MCGEE OIL &amp; GAS ONSHORE LP</v>
          </cell>
          <cell r="H40">
            <v>38216</v>
          </cell>
          <cell r="I40" t="str">
            <v xml:space="preserve"> PR</v>
          </cell>
          <cell r="J40">
            <v>920</v>
          </cell>
          <cell r="K40">
            <v>800</v>
          </cell>
          <cell r="L40" t="str">
            <v>None</v>
          </cell>
          <cell r="M40">
            <v>6968</v>
          </cell>
          <cell r="N40">
            <v>6968</v>
          </cell>
        </row>
        <row r="41">
          <cell r="C41" t="str">
            <v>05-123-21890</v>
          </cell>
          <cell r="D41" t="str">
            <v>RICKS 14-15</v>
          </cell>
          <cell r="E41" t="str">
            <v>POWERS 2-22HZ PAD</v>
          </cell>
          <cell r="F41">
            <v>988</v>
          </cell>
          <cell r="G41" t="str">
            <v>KERR MCGEE OIL &amp; GAS ONSHORE LP</v>
          </cell>
          <cell r="H41">
            <v>37988</v>
          </cell>
          <cell r="I41" t="str">
            <v>PR</v>
          </cell>
          <cell r="J41">
            <v>851</v>
          </cell>
          <cell r="K41">
            <v>725</v>
          </cell>
          <cell r="L41" t="str">
            <v>None</v>
          </cell>
          <cell r="M41" t="str">
            <v>6956</v>
          </cell>
          <cell r="N41">
            <v>3750</v>
          </cell>
        </row>
        <row r="42">
          <cell r="C42" t="str">
            <v>05-123-26837</v>
          </cell>
          <cell r="D42" t="str">
            <v>ROBERT POWERS USX X 27-18</v>
          </cell>
          <cell r="E42" t="str">
            <v>POWERS 2-22HZ PAD</v>
          </cell>
          <cell r="F42">
            <v>1055</v>
          </cell>
          <cell r="G42" t="str">
            <v>KERR MCGEE OIL &amp; GAS ONSHORE LP</v>
          </cell>
          <cell r="H42">
            <v>39622</v>
          </cell>
          <cell r="I42" t="str">
            <v xml:space="preserve"> PR</v>
          </cell>
          <cell r="J42">
            <v>984</v>
          </cell>
          <cell r="K42">
            <v>800</v>
          </cell>
          <cell r="L42" t="str">
            <v>None</v>
          </cell>
          <cell r="M42">
            <v>6944</v>
          </cell>
          <cell r="N42">
            <v>6944</v>
          </cell>
        </row>
        <row r="43">
          <cell r="C43" t="str">
            <v>05-123-08159</v>
          </cell>
          <cell r="D43" t="str">
            <v>POWERS USX X 27-7</v>
          </cell>
          <cell r="E43" t="str">
            <v>POWERS 2-22HZ PAD</v>
          </cell>
          <cell r="F43">
            <v>1229</v>
          </cell>
          <cell r="G43" t="str">
            <v>KERR MCGEE OIL &amp; GAS ONSHORE LP</v>
          </cell>
          <cell r="H43">
            <v>27311</v>
          </cell>
          <cell r="I43" t="str">
            <v xml:space="preserve"> PR</v>
          </cell>
          <cell r="J43">
            <v>210</v>
          </cell>
          <cell r="K43">
            <v>200</v>
          </cell>
          <cell r="L43" t="str">
            <v>DV tool @ 750'</v>
          </cell>
          <cell r="M43">
            <v>6930</v>
          </cell>
          <cell r="N43">
            <v>6930</v>
          </cell>
          <cell r="O43" t="str">
            <v>holes found in csg at 1398-1459. pump through pkr @ 1193 w/ 50 sx cmt. Tested good.</v>
          </cell>
        </row>
        <row r="44">
          <cell r="C44" t="str">
            <v>05-123-35761</v>
          </cell>
          <cell r="D44" t="str">
            <v>THOMASON 35C-15HZX</v>
          </cell>
          <cell r="E44" t="str">
            <v>POWERS 2-22HZ PAD</v>
          </cell>
          <cell r="F44">
            <v>1257</v>
          </cell>
          <cell r="G44" t="str">
            <v>KERR MCGEE OIL &amp; GAS ONSHORE LP</v>
          </cell>
          <cell r="H44">
            <v>41097</v>
          </cell>
          <cell r="I44" t="str">
            <v>PR</v>
          </cell>
          <cell r="J44">
            <v>802</v>
          </cell>
          <cell r="K44">
            <v>725</v>
          </cell>
          <cell r="L44" t="str">
            <v>None</v>
          </cell>
          <cell r="M44">
            <v>6936</v>
          </cell>
          <cell r="N44">
            <v>270</v>
          </cell>
        </row>
        <row r="45">
          <cell r="C45" t="str">
            <v>05-123-36357</v>
          </cell>
          <cell r="D45" t="str">
            <v>POWERS 29C-27HZ</v>
          </cell>
          <cell r="E45" t="str">
            <v>POWERS 2-22HZ PAD</v>
          </cell>
          <cell r="F45">
            <v>1340</v>
          </cell>
          <cell r="G45" t="str">
            <v>KERR MCGEE OIL &amp; GAS ONSHORE LP</v>
          </cell>
          <cell r="H45">
            <v>41335</v>
          </cell>
          <cell r="I45" t="str">
            <v xml:space="preserve"> PR</v>
          </cell>
          <cell r="J45">
            <v>1857</v>
          </cell>
          <cell r="K45">
            <v>1700</v>
          </cell>
          <cell r="L45" t="str">
            <v>None</v>
          </cell>
          <cell r="M45">
            <v>6998</v>
          </cell>
          <cell r="N45">
            <v>50</v>
          </cell>
        </row>
        <row r="46">
          <cell r="C46" t="str">
            <v>05-123-24862</v>
          </cell>
          <cell r="D46" t="str">
            <v>Powers USX X 28-08</v>
          </cell>
          <cell r="E46" t="str">
            <v>POWERS 2-22HZ PAD</v>
          </cell>
          <cell r="F46">
            <v>1451</v>
          </cell>
          <cell r="G46" t="str">
            <v>KERR MCGEE OIL &amp; GAS ONSHORE LP</v>
          </cell>
          <cell r="H46">
            <v>39179</v>
          </cell>
          <cell r="I46" t="str">
            <v xml:space="preserve"> PR</v>
          </cell>
          <cell r="J46">
            <v>961</v>
          </cell>
          <cell r="K46">
            <v>200</v>
          </cell>
          <cell r="L46" t="str">
            <v>None</v>
          </cell>
          <cell r="M46">
            <v>6989.61</v>
          </cell>
          <cell r="N46">
            <v>6989.61</v>
          </cell>
          <cell r="O46" t="str">
            <v>DV tool @ 5464' TOC is 3410</v>
          </cell>
        </row>
        <row r="47">
          <cell r="C47" t="str">
            <v>05-123-36359</v>
          </cell>
          <cell r="D47" t="str">
            <v>POWERS 29N-27HZ</v>
          </cell>
          <cell r="E47" t="str">
            <v>POWERS 2-22HZ PAD</v>
          </cell>
          <cell r="F47">
            <v>1454</v>
          </cell>
          <cell r="G47" t="str">
            <v>KERR MCGEE OIL &amp; GAS ONSHORE LP</v>
          </cell>
          <cell r="H47">
            <v>41325</v>
          </cell>
          <cell r="I47" t="str">
            <v xml:space="preserve"> PR</v>
          </cell>
          <cell r="J47">
            <v>1858</v>
          </cell>
          <cell r="K47">
            <v>1700</v>
          </cell>
          <cell r="L47" t="str">
            <v>None</v>
          </cell>
          <cell r="M47">
            <v>7130</v>
          </cell>
          <cell r="N47">
            <v>200</v>
          </cell>
        </row>
        <row r="48">
          <cell r="C48" t="str">
            <v>05-123-16781</v>
          </cell>
          <cell r="D48" t="str">
            <v>BOLET RED X 15-10</v>
          </cell>
          <cell r="E48" t="str">
            <v>POWERS 2-22HZ PAD</v>
          </cell>
          <cell r="F48">
            <v>1457</v>
          </cell>
          <cell r="G48" t="str">
            <v>KERR MCGEE OIL &amp; GAS ONSHORE LP</v>
          </cell>
          <cell r="H48">
            <v>34028</v>
          </cell>
          <cell r="I48" t="str">
            <v>PA</v>
          </cell>
          <cell r="J48">
            <v>820</v>
          </cell>
          <cell r="K48">
            <v>725</v>
          </cell>
          <cell r="L48" t="str">
            <v>1.66" remedial cement job.</v>
          </cell>
          <cell r="M48">
            <v>6866</v>
          </cell>
          <cell r="N48">
            <v>6240</v>
          </cell>
          <cell r="O48" t="str">
            <v>P&amp;A completed in 2015</v>
          </cell>
        </row>
        <row r="49">
          <cell r="C49" t="str">
            <v>05-123-30405</v>
          </cell>
          <cell r="D49" t="str">
            <v>WEICHEL 35-14</v>
          </cell>
          <cell r="E49" t="str">
            <v>POWERS 2-22HZ PAD</v>
          </cell>
          <cell r="F49">
            <v>1478</v>
          </cell>
          <cell r="G49" t="str">
            <v>KERR MCGEE OIL &amp; GAS ONSHORE LP</v>
          </cell>
          <cell r="H49">
            <v>39979</v>
          </cell>
          <cell r="I49" t="str">
            <v>PR</v>
          </cell>
          <cell r="J49" t="str">
            <v>865</v>
          </cell>
          <cell r="K49" t="str">
            <v>725</v>
          </cell>
          <cell r="L49" t="str">
            <v>NO</v>
          </cell>
          <cell r="M49" t="str">
            <v>6965.17</v>
          </cell>
          <cell r="N49" t="str">
            <v>890</v>
          </cell>
        </row>
        <row r="50">
          <cell r="C50" t="str">
            <v>05-123-19573</v>
          </cell>
          <cell r="D50" t="str">
            <v>HSR-WEICHEL 13-14</v>
          </cell>
          <cell r="E50" t="str">
            <v>POWERS 2-22HZ PAD</v>
          </cell>
          <cell r="F50">
            <v>1515</v>
          </cell>
          <cell r="G50" t="str">
            <v>KERR MCGEE OIL &amp; GAS ONSHORE LP</v>
          </cell>
          <cell r="H50">
            <v>35867</v>
          </cell>
          <cell r="I50" t="str">
            <v>PR</v>
          </cell>
          <cell r="J50">
            <v>870</v>
          </cell>
          <cell r="K50">
            <v>725</v>
          </cell>
          <cell r="L50" t="str">
            <v>DV tool @ 5005'</v>
          </cell>
          <cell r="M50" t="str">
            <v>6851.51</v>
          </cell>
          <cell r="N50">
            <v>601.51000000000022</v>
          </cell>
          <cell r="O50" t="str">
            <v>Additional cmt from 5005' - 3925'</v>
          </cell>
        </row>
        <row r="51">
          <cell r="C51" t="str">
            <v>05-123-07857</v>
          </cell>
          <cell r="D51" t="str">
            <v>UPRR 62 PAN AM E 1</v>
          </cell>
          <cell r="E51" t="str">
            <v>POWERS 2-22HZ PAD</v>
          </cell>
          <cell r="F51">
            <v>1572</v>
          </cell>
          <cell r="G51" t="str">
            <v>KERR MCGEE OIL &amp; GAS ONSHORE LP</v>
          </cell>
          <cell r="H51">
            <v>26926</v>
          </cell>
          <cell r="I51" t="str">
            <v xml:space="preserve"> PA</v>
          </cell>
          <cell r="J51" t="str">
            <v>211</v>
          </cell>
          <cell r="K51" t="str">
            <v>200</v>
          </cell>
          <cell r="L51" t="str">
            <v>DV tool at 738</v>
          </cell>
          <cell r="M51" t="str">
            <v>6884</v>
          </cell>
          <cell r="N51" t="str">
            <v>356</v>
          </cell>
          <cell r="O51" t="str">
            <v>P&amp;A completed in 2013</v>
          </cell>
        </row>
        <row r="52">
          <cell r="C52" t="str">
            <v>05-123-26897</v>
          </cell>
          <cell r="D52" t="str">
            <v>ROBERT POWERS USX X 27-29</v>
          </cell>
          <cell r="E52" t="str">
            <v>POWERS 2-22HZ PAD</v>
          </cell>
          <cell r="F52">
            <v>1590</v>
          </cell>
          <cell r="G52" t="str">
            <v>KERR MCGEE OIL &amp; GAS ONSHORE LP</v>
          </cell>
          <cell r="H52">
            <v>39649</v>
          </cell>
          <cell r="I52" t="str">
            <v>PR</v>
          </cell>
          <cell r="J52">
            <v>972</v>
          </cell>
          <cell r="K52">
            <v>1770</v>
          </cell>
          <cell r="L52" t="str">
            <v>None</v>
          </cell>
          <cell r="M52">
            <v>6974</v>
          </cell>
          <cell r="N52">
            <v>6974</v>
          </cell>
        </row>
        <row r="53">
          <cell r="C53" t="str">
            <v>05-123-35757</v>
          </cell>
          <cell r="D53" t="str">
            <v>THOMASON 35N-15HZ</v>
          </cell>
          <cell r="E53" t="str">
            <v>POWERS 2-22HZ PAD</v>
          </cell>
          <cell r="F53">
            <v>1616</v>
          </cell>
          <cell r="G53" t="str">
            <v>KERR MCGEE OIL &amp; GAS ONSHORE LP</v>
          </cell>
          <cell r="H53">
            <v>41120</v>
          </cell>
          <cell r="I53" t="str">
            <v>PR</v>
          </cell>
          <cell r="J53">
            <v>804</v>
          </cell>
          <cell r="K53">
            <v>725</v>
          </cell>
          <cell r="L53" t="str">
            <v>None</v>
          </cell>
          <cell r="M53">
            <v>6935</v>
          </cell>
          <cell r="N53">
            <v>900</v>
          </cell>
        </row>
        <row r="54">
          <cell r="C54" t="str">
            <v>05-123-09794</v>
          </cell>
          <cell r="D54" t="str">
            <v>MARGARET EICHTHALER 2</v>
          </cell>
          <cell r="E54" t="str">
            <v>POWERS 2-22HZ PAD</v>
          </cell>
          <cell r="F54">
            <v>1646</v>
          </cell>
          <cell r="G54" t="str">
            <v>KERR MCGEE OIL &amp; GAS ONSHORE LP</v>
          </cell>
          <cell r="H54">
            <v>29141</v>
          </cell>
          <cell r="I54" t="str">
            <v xml:space="preserve"> PR</v>
          </cell>
          <cell r="J54">
            <v>292</v>
          </cell>
          <cell r="K54" t="str">
            <v>200</v>
          </cell>
          <cell r="L54" t="str">
            <v>DV tool at 790</v>
          </cell>
          <cell r="M54" t="str">
            <v>6890</v>
          </cell>
          <cell r="N54" t="str">
            <v>6150</v>
          </cell>
          <cell r="O54" t="str">
            <v>Additional cmt from 850' - 620'</v>
          </cell>
        </row>
        <row r="55">
          <cell r="C55" t="str">
            <v>05-123-20141</v>
          </cell>
          <cell r="D55" t="str">
            <v>BOLET RED X 15-10 JI</v>
          </cell>
          <cell r="E55" t="str">
            <v>POWERS 2-22HZ PAD</v>
          </cell>
          <cell r="F55">
            <v>1679</v>
          </cell>
          <cell r="G55" t="str">
            <v>KERR MCGEE OIL &amp; GAS ONSHORE LP</v>
          </cell>
          <cell r="H55">
            <v>36908</v>
          </cell>
          <cell r="I55" t="str">
            <v>PA</v>
          </cell>
          <cell r="J55">
            <v>807</v>
          </cell>
          <cell r="K55">
            <v>725</v>
          </cell>
          <cell r="L55" t="str">
            <v>None</v>
          </cell>
          <cell r="M55">
            <v>6860</v>
          </cell>
          <cell r="N55">
            <v>6450</v>
          </cell>
          <cell r="O55" t="str">
            <v>P&amp;A completed in 2013</v>
          </cell>
        </row>
        <row r="56">
          <cell r="C56" t="str">
            <v>05-123-09960</v>
          </cell>
          <cell r="D56" t="str">
            <v>UPRR 62 PAN AM UNIT I 2</v>
          </cell>
          <cell r="E56" t="str">
            <v>POWERS 2-22HZ PAD</v>
          </cell>
          <cell r="F56">
            <v>1710</v>
          </cell>
          <cell r="G56" t="str">
            <v>KERR MCGEE OIL &amp; GAS ONSHORE LP</v>
          </cell>
          <cell r="H56">
            <v>29362</v>
          </cell>
          <cell r="I56" t="str">
            <v xml:space="preserve"> PR</v>
          </cell>
          <cell r="J56" t="str">
            <v>666</v>
          </cell>
          <cell r="K56" t="str">
            <v>200</v>
          </cell>
          <cell r="L56" t="str">
            <v>NO</v>
          </cell>
          <cell r="M56" t="str">
            <v>6940</v>
          </cell>
          <cell r="N56" t="str">
            <v>6840</v>
          </cell>
        </row>
        <row r="57">
          <cell r="C57" t="str">
            <v>05-123-32741</v>
          </cell>
          <cell r="D57" t="str">
            <v>RICKS 35-15</v>
          </cell>
          <cell r="E57" t="str">
            <v>POWERS 2-22HZ PAD</v>
          </cell>
          <cell r="F57">
            <v>1719</v>
          </cell>
          <cell r="G57" t="str">
            <v>KERR MCGEE OIL &amp; GAS ONSHORE LP</v>
          </cell>
          <cell r="H57">
            <v>40778</v>
          </cell>
          <cell r="I57" t="str">
            <v>PR</v>
          </cell>
          <cell r="J57">
            <v>939</v>
          </cell>
          <cell r="K57">
            <v>720</v>
          </cell>
          <cell r="L57" t="str">
            <v>None</v>
          </cell>
          <cell r="M57" t="str">
            <v>6910</v>
          </cell>
          <cell r="N57">
            <v>750</v>
          </cell>
          <cell r="O57" t="str">
            <v>DV tool at 7599'</v>
          </cell>
        </row>
        <row r="58">
          <cell r="C58" t="str">
            <v>05-123-32742</v>
          </cell>
          <cell r="D58" t="str">
            <v>RICKS 11-15</v>
          </cell>
          <cell r="E58" t="str">
            <v>POWERS 2-22HZ PAD</v>
          </cell>
          <cell r="F58">
            <v>1826</v>
          </cell>
          <cell r="G58" t="str">
            <v>KERR MCGEE OIL &amp; GAS ONSHORE LP</v>
          </cell>
          <cell r="H58">
            <v>40769</v>
          </cell>
          <cell r="I58" t="str">
            <v>PR</v>
          </cell>
          <cell r="J58">
            <v>921</v>
          </cell>
          <cell r="K58">
            <v>720</v>
          </cell>
          <cell r="L58" t="str">
            <v>None</v>
          </cell>
          <cell r="M58" t="str">
            <v>7423</v>
          </cell>
          <cell r="N58">
            <v>650</v>
          </cell>
          <cell r="O58" t="str">
            <v>DV tool at 7957'</v>
          </cell>
        </row>
        <row r="59">
          <cell r="C59" t="str">
            <v>05-123-36362</v>
          </cell>
          <cell r="D59" t="str">
            <v>POWERS 4C-27HZ</v>
          </cell>
          <cell r="E59" t="str">
            <v>POWERS 2-22HZ PAD</v>
          </cell>
          <cell r="F59">
            <v>1855</v>
          </cell>
          <cell r="G59" t="str">
            <v>KERR MCGEE OIL &amp; GAS ONSHORE LP</v>
          </cell>
          <cell r="H59">
            <v>41306</v>
          </cell>
          <cell r="I59" t="str">
            <v>PR</v>
          </cell>
          <cell r="J59">
            <v>1845</v>
          </cell>
          <cell r="K59">
            <v>675</v>
          </cell>
          <cell r="L59" t="str">
            <v>None</v>
          </cell>
          <cell r="M59">
            <v>7084</v>
          </cell>
          <cell r="N59">
            <v>450</v>
          </cell>
        </row>
        <row r="60">
          <cell r="C60" t="str">
            <v>05-123-14383</v>
          </cell>
          <cell r="D60" t="str">
            <v>ROBERT POWERS USX X 27-19</v>
          </cell>
          <cell r="E60" t="str">
            <v>POWERS 2-22HZ PAD</v>
          </cell>
          <cell r="F60">
            <v>1902</v>
          </cell>
          <cell r="G60" t="str">
            <v>KERR MCGEE OIL &amp; GAS ONSHORE LP</v>
          </cell>
          <cell r="H60">
            <v>32749</v>
          </cell>
          <cell r="I60" t="str">
            <v>PR</v>
          </cell>
          <cell r="J60">
            <v>292</v>
          </cell>
          <cell r="K60">
            <v>800</v>
          </cell>
          <cell r="L60" t="str">
            <v>None</v>
          </cell>
          <cell r="M60">
            <v>6958</v>
          </cell>
          <cell r="N60" t="str">
            <v>na</v>
          </cell>
          <cell r="O60" t="str">
            <v>Couldn't find CBL or a wellfile. Couldn't find NB top, used Powers 11-27 05-123-22240 offset for NB top</v>
          </cell>
        </row>
        <row r="61">
          <cell r="C61" t="str">
            <v>05-123-21539</v>
          </cell>
          <cell r="D61" t="str">
            <v>POWERS 22-27</v>
          </cell>
          <cell r="E61" t="str">
            <v>POWERS 2-22HZ PAD</v>
          </cell>
          <cell r="F61">
            <v>1922</v>
          </cell>
          <cell r="G61" t="str">
            <v>KERR MCGEE OIL &amp; GAS ONSHORE LP</v>
          </cell>
          <cell r="H61">
            <v>38116</v>
          </cell>
          <cell r="I61" t="str">
            <v xml:space="preserve"> PR</v>
          </cell>
          <cell r="J61">
            <v>928</v>
          </cell>
          <cell r="K61">
            <v>800</v>
          </cell>
          <cell r="L61" t="str">
            <v>None</v>
          </cell>
          <cell r="M61">
            <v>6938.64</v>
          </cell>
          <cell r="N61">
            <v>6938.64</v>
          </cell>
        </row>
        <row r="62">
          <cell r="C62" t="str">
            <v>05-123-35949</v>
          </cell>
          <cell r="D62" t="str">
            <v>HUDSON 14C-35HZ</v>
          </cell>
          <cell r="E62" t="str">
            <v>POWERS 2-22HZ PAD</v>
          </cell>
          <cell r="F62">
            <v>1925</v>
          </cell>
          <cell r="G62" t="str">
            <v>KERR MCGEE OIL &amp; GAS ONSHORE LP</v>
          </cell>
          <cell r="H62">
            <v>41311</v>
          </cell>
          <cell r="I62" t="str">
            <v xml:space="preserve"> PA</v>
          </cell>
          <cell r="J62" t="str">
            <v>1300</v>
          </cell>
          <cell r="K62" t="str">
            <v>200</v>
          </cell>
          <cell r="L62" t="str">
            <v>NO</v>
          </cell>
          <cell r="M62" t="str">
            <v>NA</v>
          </cell>
          <cell r="N62" t="str">
            <v>NA</v>
          </cell>
          <cell r="O62" t="str">
            <v>Only Surface Drilled.  Surface P&amp;A'd</v>
          </cell>
        </row>
        <row r="63">
          <cell r="C63" t="str">
            <v>05-123-07336</v>
          </cell>
          <cell r="D63" t="str">
            <v>POWERS 14-22</v>
          </cell>
          <cell r="E63" t="str">
            <v>POWERS 2-22HZ PAD</v>
          </cell>
          <cell r="F63">
            <v>1933</v>
          </cell>
          <cell r="G63" t="str">
            <v>KERR MCGEE OIL &amp; GAS ONSHORE LP</v>
          </cell>
          <cell r="H63">
            <v>26149</v>
          </cell>
          <cell r="I63" t="str">
            <v>PR</v>
          </cell>
          <cell r="J63">
            <v>496</v>
          </cell>
          <cell r="K63">
            <v>800</v>
          </cell>
          <cell r="L63" t="str">
            <v>Has sqz holes at 850 and cmt from 1350 to 380</v>
          </cell>
          <cell r="M63">
            <v>6978</v>
          </cell>
          <cell r="N63">
            <v>6150</v>
          </cell>
          <cell r="O63" t="str">
            <v>Has a sqz to cover CD/NB. Log in Log Delivery Solution</v>
          </cell>
        </row>
        <row r="64">
          <cell r="C64" t="str">
            <v>05-123-23391</v>
          </cell>
          <cell r="D64" t="str">
            <v>WEICHEL 12-14</v>
          </cell>
          <cell r="E64" t="str">
            <v>POWERS 2-22HZ PAD</v>
          </cell>
          <cell r="F64">
            <v>1954</v>
          </cell>
          <cell r="G64" t="str">
            <v>KERR MCGEE OIL &amp; GAS ONSHORE LP</v>
          </cell>
          <cell r="H64">
            <v>38750</v>
          </cell>
          <cell r="I64" t="str">
            <v>PR</v>
          </cell>
          <cell r="J64">
            <v>942</v>
          </cell>
          <cell r="K64">
            <v>725</v>
          </cell>
          <cell r="L64" t="str">
            <v>None</v>
          </cell>
          <cell r="M64" t="str">
            <v>6846</v>
          </cell>
          <cell r="N64">
            <v>6160</v>
          </cell>
          <cell r="O64" t="str">
            <v>DV tool at 4860' w/ cement up to 3770</v>
          </cell>
        </row>
      </sheetData>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 val="Sheet1"/>
      <sheetName val="Sheet2"/>
    </sheetNames>
    <sheetDataSet>
      <sheetData sheetId="0"/>
      <sheetData sheetId="1"/>
      <sheetData sheetId="2"/>
      <sheetData sheetId="3">
        <row r="2">
          <cell r="A2" t="str">
            <v>05-123-35946</v>
          </cell>
          <cell r="B2" t="str">
            <v xml:space="preserve"> 13C-35HZ HUDSON</v>
          </cell>
          <cell r="C2" t="str">
            <v xml:space="preserve"> GE POWERS 4N-26HZ</v>
          </cell>
          <cell r="D2">
            <v>21</v>
          </cell>
          <cell r="E2" t="str">
            <v xml:space="preserve"> KERR MCGEE OIL &amp; GAS ONSHORE LP</v>
          </cell>
          <cell r="F2" t="str">
            <v>1/11/2013</v>
          </cell>
          <cell r="G2" t="str">
            <v xml:space="preserve"> PR</v>
          </cell>
          <cell r="H2" t="str">
            <v>1323</v>
          </cell>
          <cell r="I2" t="str">
            <v>200</v>
          </cell>
          <cell r="J2" t="str">
            <v>NO</v>
          </cell>
          <cell r="K2" t="str">
            <v>6940</v>
          </cell>
          <cell r="L2" t="str">
            <v>1215</v>
          </cell>
          <cell r="M2">
            <v>0</v>
          </cell>
        </row>
        <row r="3">
          <cell r="A3" t="str">
            <v>05-123-07857</v>
          </cell>
          <cell r="B3" t="str">
            <v xml:space="preserve"> 1 UPRR 62 PAN AM E</v>
          </cell>
          <cell r="C3" t="str">
            <v xml:space="preserve"> GE POWERS 3N-26HZ</v>
          </cell>
          <cell r="D3">
            <v>51</v>
          </cell>
          <cell r="E3" t="str">
            <v xml:space="preserve"> KERR MCGEE OIL &amp; GAS ONSHORE LP</v>
          </cell>
          <cell r="F3" t="str">
            <v>9/19/1973</v>
          </cell>
          <cell r="G3" t="str">
            <v xml:space="preserve"> PA</v>
          </cell>
          <cell r="H3" t="str">
            <v>211</v>
          </cell>
          <cell r="I3" t="str">
            <v>200</v>
          </cell>
          <cell r="J3" t="str">
            <v>DV tool at 738</v>
          </cell>
          <cell r="K3" t="str">
            <v>6884</v>
          </cell>
          <cell r="L3" t="str">
            <v>356</v>
          </cell>
          <cell r="M3" t="str">
            <v>P&amp;A completed in 2013</v>
          </cell>
        </row>
        <row r="4">
          <cell r="A4" t="str">
            <v>05-123-35951</v>
          </cell>
          <cell r="B4" t="str">
            <v xml:space="preserve"> 14N-35HZ HUDSON</v>
          </cell>
          <cell r="C4" t="str">
            <v xml:space="preserve"> GE POWERS 3C-26HZ</v>
          </cell>
          <cell r="D4">
            <v>77</v>
          </cell>
          <cell r="E4" t="str">
            <v xml:space="preserve"> KERR MCGEE OIL &amp; GAS ONSHORE LP</v>
          </cell>
          <cell r="F4" t="str">
            <v>2/5/2013</v>
          </cell>
          <cell r="G4" t="str">
            <v xml:space="preserve"> PR</v>
          </cell>
          <cell r="H4" t="str">
            <v>1336</v>
          </cell>
          <cell r="I4" t="str">
            <v>200</v>
          </cell>
          <cell r="J4" t="str">
            <v>NO</v>
          </cell>
          <cell r="K4" t="str">
            <v>7017</v>
          </cell>
          <cell r="L4" t="str">
            <v>1072</v>
          </cell>
          <cell r="M4">
            <v>0</v>
          </cell>
        </row>
        <row r="5">
          <cell r="A5" t="str">
            <v>05-123-35949</v>
          </cell>
          <cell r="B5" t="str">
            <v xml:space="preserve"> 14C-35HZ HUDSON</v>
          </cell>
          <cell r="C5" t="str">
            <v xml:space="preserve"> GE POWERS 3C-26HZ</v>
          </cell>
          <cell r="D5">
            <v>103</v>
          </cell>
          <cell r="E5" t="str">
            <v xml:space="preserve"> KERR MCGEE OIL &amp; GAS ONSHORE LP</v>
          </cell>
          <cell r="F5" t="str">
            <v>2/6/2013</v>
          </cell>
          <cell r="G5" t="str">
            <v xml:space="preserve"> PA</v>
          </cell>
          <cell r="H5" t="str">
            <v>1300</v>
          </cell>
          <cell r="I5" t="str">
            <v>200</v>
          </cell>
          <cell r="J5" t="str">
            <v>NO</v>
          </cell>
          <cell r="K5" t="str">
            <v>NA</v>
          </cell>
          <cell r="L5" t="str">
            <v>NA</v>
          </cell>
          <cell r="M5" t="str">
            <v>Only Surface Drilled.  Surface P&amp;A'd</v>
          </cell>
        </row>
        <row r="6">
          <cell r="A6" t="str">
            <v>05-123-35945</v>
          </cell>
          <cell r="B6" t="str">
            <v xml:space="preserve"> 35C-35HZ HUDSON</v>
          </cell>
          <cell r="C6" t="str">
            <v xml:space="preserve"> GE POWERS 29N-26HZ</v>
          </cell>
          <cell r="D6">
            <v>171</v>
          </cell>
          <cell r="E6" t="str">
            <v xml:space="preserve"> KERR MCGEE OIL &amp; GAS ONSHORE LP</v>
          </cell>
          <cell r="F6" t="str">
            <v>1/30/2013</v>
          </cell>
          <cell r="G6" t="str">
            <v xml:space="preserve"> PR</v>
          </cell>
          <cell r="H6" t="str">
            <v>1331</v>
          </cell>
          <cell r="I6" t="str">
            <v>200</v>
          </cell>
          <cell r="J6" t="str">
            <v>NO</v>
          </cell>
          <cell r="K6" t="str">
            <v>6954</v>
          </cell>
          <cell r="L6" t="str">
            <v>760</v>
          </cell>
          <cell r="M6">
            <v>0</v>
          </cell>
        </row>
        <row r="7">
          <cell r="A7" t="str">
            <v>05-123-09960</v>
          </cell>
          <cell r="B7" t="str">
            <v xml:space="preserve"> 2 UPRR 62 PAN AM UNIT I</v>
          </cell>
          <cell r="C7" t="str">
            <v xml:space="preserve"> GE POWERS 3N-26HZ</v>
          </cell>
          <cell r="D7">
            <v>196</v>
          </cell>
          <cell r="E7" t="str">
            <v xml:space="preserve"> KERR MCGEE OIL &amp; GAS ONSHORE LP</v>
          </cell>
          <cell r="F7" t="str">
            <v>5/21/1980</v>
          </cell>
          <cell r="G7" t="str">
            <v xml:space="preserve"> PR</v>
          </cell>
          <cell r="H7" t="str">
            <v>666</v>
          </cell>
          <cell r="I7" t="str">
            <v>200</v>
          </cell>
          <cell r="J7" t="str">
            <v>NO</v>
          </cell>
          <cell r="K7" t="str">
            <v>6940</v>
          </cell>
          <cell r="L7" t="str">
            <v>6840</v>
          </cell>
          <cell r="M7">
            <v>0</v>
          </cell>
        </row>
        <row r="8">
          <cell r="A8" t="str">
            <v>05-123-35948</v>
          </cell>
          <cell r="B8" t="str">
            <v xml:space="preserve"> 36N-35HZ HUDSON</v>
          </cell>
          <cell r="C8" t="str">
            <v xml:space="preserve"> GE POWERS 3C-26HZ</v>
          </cell>
          <cell r="D8">
            <v>215</v>
          </cell>
          <cell r="E8" t="str">
            <v xml:space="preserve"> KERR MCGEE OIL &amp; GAS ONSHORE LP</v>
          </cell>
          <cell r="F8" t="str">
            <v>2/1/2013</v>
          </cell>
          <cell r="G8" t="str">
            <v xml:space="preserve"> PR</v>
          </cell>
          <cell r="H8" t="str">
            <v>1328</v>
          </cell>
          <cell r="I8" t="str">
            <v>200</v>
          </cell>
          <cell r="J8" t="str">
            <v>NO</v>
          </cell>
          <cell r="K8" t="str">
            <v>6999</v>
          </cell>
          <cell r="L8" t="str">
            <v>35</v>
          </cell>
          <cell r="M8">
            <v>0</v>
          </cell>
        </row>
        <row r="9">
          <cell r="A9" t="str">
            <v>05-123-21423</v>
          </cell>
          <cell r="B9" t="str">
            <v xml:space="preserve"> 11-23A POWERS</v>
          </cell>
          <cell r="C9" t="str">
            <v xml:space="preserve"> GE POWERS 3C-26HZ</v>
          </cell>
          <cell r="D9">
            <v>265</v>
          </cell>
          <cell r="E9" t="str">
            <v xml:space="preserve"> KERR MCGEE OIL &amp; GAS ONSHORE LP</v>
          </cell>
          <cell r="F9" t="str">
            <v>4/28/2003</v>
          </cell>
          <cell r="G9" t="str">
            <v xml:space="preserve"> PR</v>
          </cell>
          <cell r="H9" t="str">
            <v>924</v>
          </cell>
          <cell r="I9" t="str">
            <v>200</v>
          </cell>
          <cell r="J9" t="str">
            <v>NO</v>
          </cell>
          <cell r="K9" t="str">
            <v>6933</v>
          </cell>
          <cell r="L9" t="str">
            <v>6575</v>
          </cell>
          <cell r="M9">
            <v>0</v>
          </cell>
        </row>
        <row r="10">
          <cell r="A10" t="str">
            <v>05-123-29799</v>
          </cell>
          <cell r="B10" t="str">
            <v xml:space="preserve"> 31-26 SAND</v>
          </cell>
          <cell r="C10" t="str">
            <v xml:space="preserve"> GE POWERS 4N-26HZ</v>
          </cell>
          <cell r="D10">
            <v>278</v>
          </cell>
          <cell r="E10" t="str">
            <v xml:space="preserve"> KERR MCGEE OIL &amp; GAS ONSHORE LP</v>
          </cell>
          <cell r="F10" t="str">
            <v>NA</v>
          </cell>
          <cell r="G10" t="str">
            <v xml:space="preserve"> AL</v>
          </cell>
          <cell r="H10" t="str">
            <v>NA</v>
          </cell>
          <cell r="I10" t="str">
            <v>NA</v>
          </cell>
          <cell r="J10" t="str">
            <v>NA</v>
          </cell>
          <cell r="K10" t="str">
            <v>NA</v>
          </cell>
          <cell r="L10" t="str">
            <v>NA</v>
          </cell>
          <cell r="M10" t="str">
            <v>Well never drilled</v>
          </cell>
        </row>
        <row r="11">
          <cell r="A11" t="str">
            <v>05-123-29771</v>
          </cell>
          <cell r="B11" t="str">
            <v xml:space="preserve"> 5-26 SAND</v>
          </cell>
          <cell r="C11" t="str">
            <v xml:space="preserve"> GE POWERS 4N-26HZ</v>
          </cell>
          <cell r="D11">
            <v>283</v>
          </cell>
          <cell r="E11" t="str">
            <v xml:space="preserve"> KERR MCGEE OIL &amp; GAS ONSHORE LP</v>
          </cell>
          <cell r="F11" t="str">
            <v>NA</v>
          </cell>
          <cell r="G11" t="str">
            <v xml:space="preserve"> AL</v>
          </cell>
          <cell r="H11" t="str">
            <v>NA</v>
          </cell>
          <cell r="I11" t="str">
            <v>NA</v>
          </cell>
          <cell r="J11" t="str">
            <v>NA</v>
          </cell>
          <cell r="K11" t="str">
            <v>NA</v>
          </cell>
          <cell r="L11" t="str">
            <v>NA</v>
          </cell>
          <cell r="M11" t="str">
            <v>Well never drilled</v>
          </cell>
        </row>
        <row r="12">
          <cell r="A12" t="str">
            <v>05-123-29798</v>
          </cell>
          <cell r="B12" t="str">
            <v xml:space="preserve"> 22-26 SAND</v>
          </cell>
          <cell r="C12" t="str">
            <v xml:space="preserve"> GE POWERS 4N-26HZ</v>
          </cell>
          <cell r="D12">
            <v>288</v>
          </cell>
          <cell r="E12" t="str">
            <v xml:space="preserve"> KERR MCGEE OIL &amp; GAS ONSHORE LP</v>
          </cell>
          <cell r="F12" t="str">
            <v>NA</v>
          </cell>
          <cell r="G12" t="str">
            <v xml:space="preserve"> AL</v>
          </cell>
          <cell r="H12" t="str">
            <v>NA</v>
          </cell>
          <cell r="I12" t="str">
            <v>NA</v>
          </cell>
          <cell r="J12" t="str">
            <v>NA</v>
          </cell>
          <cell r="K12" t="str">
            <v>NA</v>
          </cell>
          <cell r="L12" t="str">
            <v>NA</v>
          </cell>
          <cell r="M12" t="str">
            <v>Well never drilled</v>
          </cell>
        </row>
        <row r="13">
          <cell r="A13" t="str">
            <v>05-123-29778</v>
          </cell>
          <cell r="B13" t="str">
            <v xml:space="preserve"> 4-26 SAND</v>
          </cell>
          <cell r="C13" t="str">
            <v xml:space="preserve"> GE POWERS 4N-26HZ</v>
          </cell>
          <cell r="D13">
            <v>296</v>
          </cell>
          <cell r="E13" t="str">
            <v xml:space="preserve"> KERR MCGEE OIL &amp; GAS ONSHORE LP</v>
          </cell>
          <cell r="F13" t="str">
            <v>NA</v>
          </cell>
          <cell r="G13" t="str">
            <v xml:space="preserve"> AL</v>
          </cell>
          <cell r="H13" t="str">
            <v>NA</v>
          </cell>
          <cell r="I13" t="str">
            <v>NA</v>
          </cell>
          <cell r="J13" t="str">
            <v>NA</v>
          </cell>
          <cell r="K13" t="str">
            <v>NA</v>
          </cell>
          <cell r="L13" t="str">
            <v>NA</v>
          </cell>
          <cell r="M13" t="str">
            <v>Well never drilled</v>
          </cell>
        </row>
        <row r="14">
          <cell r="A14" t="str">
            <v>05-123-29779</v>
          </cell>
          <cell r="B14" t="str">
            <v xml:space="preserve"> 6-26 SAND</v>
          </cell>
          <cell r="C14" t="str">
            <v xml:space="preserve"> GE POWERS 4N-26HZ</v>
          </cell>
          <cell r="D14">
            <v>302</v>
          </cell>
          <cell r="E14" t="str">
            <v xml:space="preserve"> KERR MCGEE OIL &amp; GAS ONSHORE LP</v>
          </cell>
          <cell r="F14" t="str">
            <v>NA</v>
          </cell>
          <cell r="G14" t="str">
            <v xml:space="preserve"> AL</v>
          </cell>
          <cell r="H14" t="str">
            <v>NA</v>
          </cell>
          <cell r="I14" t="str">
            <v>NA</v>
          </cell>
          <cell r="J14" t="str">
            <v>NA</v>
          </cell>
          <cell r="K14" t="str">
            <v>NA</v>
          </cell>
          <cell r="L14" t="str">
            <v>NA</v>
          </cell>
          <cell r="M14" t="str">
            <v>Well never drilled</v>
          </cell>
        </row>
        <row r="15">
          <cell r="A15" t="str">
            <v>05-123-29797</v>
          </cell>
          <cell r="B15" t="str">
            <v xml:space="preserve"> 21-26 SAND</v>
          </cell>
          <cell r="C15" t="str">
            <v xml:space="preserve"> GE POWERS 4N-26HZ</v>
          </cell>
          <cell r="D15">
            <v>311</v>
          </cell>
          <cell r="E15" t="str">
            <v xml:space="preserve"> KERR MCGEE OIL &amp; GAS ONSHORE LP</v>
          </cell>
          <cell r="F15" t="str">
            <v>NA</v>
          </cell>
          <cell r="G15" t="str">
            <v xml:space="preserve"> AL</v>
          </cell>
          <cell r="H15" t="str">
            <v>NA</v>
          </cell>
          <cell r="I15" t="str">
            <v>NA</v>
          </cell>
          <cell r="J15" t="str">
            <v>NA</v>
          </cell>
          <cell r="K15" t="str">
            <v>NA</v>
          </cell>
          <cell r="L15" t="str">
            <v>NA</v>
          </cell>
          <cell r="M15" t="str">
            <v>Well never drilled</v>
          </cell>
        </row>
        <row r="16">
          <cell r="A16" t="str">
            <v>05-123-29780</v>
          </cell>
          <cell r="B16" t="str">
            <v xml:space="preserve"> 3-26 SAND</v>
          </cell>
          <cell r="C16" t="str">
            <v xml:space="preserve"> GE POWERS 4N-26HZ</v>
          </cell>
          <cell r="D16">
            <v>320</v>
          </cell>
          <cell r="E16" t="str">
            <v xml:space="preserve"> KERR MCGEE OIL &amp; GAS ONSHORE LP</v>
          </cell>
          <cell r="F16" t="str">
            <v>NA</v>
          </cell>
          <cell r="G16" t="str">
            <v xml:space="preserve"> AL</v>
          </cell>
          <cell r="H16" t="str">
            <v>NA</v>
          </cell>
          <cell r="I16" t="str">
            <v>NA</v>
          </cell>
          <cell r="J16" t="str">
            <v>NA</v>
          </cell>
          <cell r="K16" t="str">
            <v>NA</v>
          </cell>
          <cell r="L16" t="str">
            <v>NA</v>
          </cell>
          <cell r="M16" t="str">
            <v>Well never drilled</v>
          </cell>
        </row>
        <row r="17">
          <cell r="A17" t="str">
            <v>05-123-33952</v>
          </cell>
          <cell r="B17" t="str">
            <v xml:space="preserve"> 28N-23HZ POWERS</v>
          </cell>
          <cell r="C17" t="str">
            <v xml:space="preserve"> GE POWERS 28N-26HZ</v>
          </cell>
          <cell r="D17">
            <v>389</v>
          </cell>
          <cell r="E17" t="str">
            <v xml:space="preserve"> KERR MCGEE OIL &amp; GAS ONSHORE LP</v>
          </cell>
          <cell r="F17" t="str">
            <v>9/22/2011</v>
          </cell>
          <cell r="G17" t="str">
            <v xml:space="preserve"> PR</v>
          </cell>
          <cell r="H17" t="str">
            <v>965</v>
          </cell>
          <cell r="I17" t="str">
            <v>665</v>
          </cell>
          <cell r="J17" t="str">
            <v>NO</v>
          </cell>
          <cell r="K17" t="str">
            <v>7100</v>
          </cell>
          <cell r="L17" t="str">
            <v>1690</v>
          </cell>
          <cell r="M17">
            <v>0</v>
          </cell>
        </row>
        <row r="18">
          <cell r="A18" t="str">
            <v>05-123-33950</v>
          </cell>
          <cell r="B18" t="str">
            <v xml:space="preserve"> 28C-23HZ POWERS</v>
          </cell>
          <cell r="C18" t="str">
            <v xml:space="preserve"> GE POWERS 28N-26HZ</v>
          </cell>
          <cell r="D18">
            <v>419</v>
          </cell>
          <cell r="E18" t="str">
            <v xml:space="preserve"> KERR MCGEE OIL &amp; GAS ONSHORE LP</v>
          </cell>
          <cell r="F18" t="str">
            <v>10/8/2011</v>
          </cell>
          <cell r="G18" t="str">
            <v xml:space="preserve"> PR</v>
          </cell>
          <cell r="H18" t="str">
            <v>920</v>
          </cell>
          <cell r="I18" t="str">
            <v>665</v>
          </cell>
          <cell r="J18" t="str">
            <v>NO</v>
          </cell>
          <cell r="K18" t="str">
            <v>6909</v>
          </cell>
          <cell r="L18" t="str">
            <v>0</v>
          </cell>
          <cell r="M18">
            <v>0</v>
          </cell>
        </row>
        <row r="19">
          <cell r="A19" t="str">
            <v>05-123-20960</v>
          </cell>
          <cell r="B19" t="str">
            <v xml:space="preserve"> 3-23A POWERS</v>
          </cell>
          <cell r="C19" t="str">
            <v xml:space="preserve"> GE POWERS 28N-26HZ</v>
          </cell>
          <cell r="D19">
            <v>439</v>
          </cell>
          <cell r="E19" t="str">
            <v xml:space="preserve"> KERR MCGEE OIL &amp; GAS ONSHORE LP</v>
          </cell>
          <cell r="F19" t="str">
            <v>9/5/2002</v>
          </cell>
          <cell r="G19" t="str">
            <v xml:space="preserve"> PR</v>
          </cell>
          <cell r="H19" t="str">
            <v>934</v>
          </cell>
          <cell r="I19" t="str">
            <v>200</v>
          </cell>
          <cell r="J19" t="str">
            <v>NO</v>
          </cell>
          <cell r="K19" t="str">
            <v>6855</v>
          </cell>
          <cell r="L19" t="str">
            <v>6390</v>
          </cell>
          <cell r="M19">
            <v>0</v>
          </cell>
        </row>
        <row r="20">
          <cell r="A20" t="str">
            <v>05-123-35359</v>
          </cell>
          <cell r="B20" t="str">
            <v xml:space="preserve"> WEICHEL 30N-23HZ</v>
          </cell>
          <cell r="C20" t="str">
            <v xml:space="preserve"> GE POWERS 30C-26HZ</v>
          </cell>
          <cell r="D20">
            <v>499</v>
          </cell>
          <cell r="E20" t="str">
            <v xml:space="preserve"> KERR MCGEE OIL &amp; GAS ONSHORE LP</v>
          </cell>
          <cell r="F20" t="str">
            <v>7/13/2012</v>
          </cell>
          <cell r="G20" t="str">
            <v>PR</v>
          </cell>
          <cell r="H20" t="str">
            <v>940</v>
          </cell>
          <cell r="I20" t="str">
            <v>665</v>
          </cell>
          <cell r="J20" t="str">
            <v>NO</v>
          </cell>
          <cell r="K20" t="str">
            <v>6991</v>
          </cell>
          <cell r="L20" t="str">
            <v>535</v>
          </cell>
          <cell r="M20">
            <v>0</v>
          </cell>
        </row>
        <row r="21">
          <cell r="A21" t="str">
            <v>05-123-09794</v>
          </cell>
          <cell r="B21" t="str">
            <v xml:space="preserve"> 2 MARGARET EICHTHALER</v>
          </cell>
          <cell r="C21" t="str">
            <v xml:space="preserve"> GE POWERS 3N-26HZ</v>
          </cell>
          <cell r="D21">
            <v>552</v>
          </cell>
          <cell r="E21" t="str">
            <v xml:space="preserve"> KERR MCGEE OIL &amp; GAS ONSHORE LP</v>
          </cell>
          <cell r="F21" t="str">
            <v>10/13/1979</v>
          </cell>
          <cell r="G21" t="str">
            <v xml:space="preserve"> PR</v>
          </cell>
          <cell r="H21" t="str">
            <v>PR</v>
          </cell>
          <cell r="I21" t="str">
            <v>200</v>
          </cell>
          <cell r="J21" t="str">
            <v>DV tool at 790</v>
          </cell>
          <cell r="K21" t="str">
            <v>6890</v>
          </cell>
          <cell r="L21" t="str">
            <v>6150</v>
          </cell>
          <cell r="M21">
            <v>0</v>
          </cell>
        </row>
        <row r="22">
          <cell r="A22" t="str">
            <v>05-123-35947</v>
          </cell>
          <cell r="B22" t="str">
            <v xml:space="preserve"> 35N-35HZ HUDSON</v>
          </cell>
          <cell r="C22" t="str">
            <v xml:space="preserve"> GE POWERS 3N-26HZ</v>
          </cell>
          <cell r="D22">
            <v>564</v>
          </cell>
          <cell r="E22" t="str">
            <v xml:space="preserve"> KERR MCGEE OIL &amp; GAS ONSHORE LP</v>
          </cell>
          <cell r="F22" t="str">
            <v>1/28/2013</v>
          </cell>
          <cell r="G22" t="str">
            <v xml:space="preserve"> PR</v>
          </cell>
          <cell r="H22" t="str">
            <v>1300</v>
          </cell>
          <cell r="I22" t="str">
            <v>200</v>
          </cell>
          <cell r="J22" t="str">
            <v>NO</v>
          </cell>
          <cell r="K22" t="str">
            <v>7034</v>
          </cell>
          <cell r="L22" t="str">
            <v>550</v>
          </cell>
          <cell r="M22">
            <v>0</v>
          </cell>
        </row>
        <row r="23">
          <cell r="A23" t="str">
            <v>05-123-35950</v>
          </cell>
          <cell r="B23" t="str">
            <v xml:space="preserve"> 36C-35HZ HUDSON</v>
          </cell>
          <cell r="C23" t="str">
            <v xml:space="preserve"> GE POWERS 28N-26HZ</v>
          </cell>
          <cell r="D23">
            <v>577</v>
          </cell>
          <cell r="E23" t="str">
            <v xml:space="preserve"> KERR MCGEE OIL &amp; GAS ONSHORE LP</v>
          </cell>
          <cell r="F23" t="str">
            <v>2/3/2013</v>
          </cell>
          <cell r="G23" t="str">
            <v xml:space="preserve"> PR</v>
          </cell>
          <cell r="H23" t="str">
            <v>1300</v>
          </cell>
          <cell r="I23" t="str">
            <v>200</v>
          </cell>
          <cell r="J23" t="str">
            <v>NO</v>
          </cell>
          <cell r="K23" t="str">
            <v>6930</v>
          </cell>
          <cell r="L23" t="str">
            <v>50</v>
          </cell>
          <cell r="M23">
            <v>0</v>
          </cell>
        </row>
        <row r="24">
          <cell r="A24" t="str">
            <v>05-123-35952</v>
          </cell>
          <cell r="B24" t="str">
            <v xml:space="preserve"> 13N-35HZ HUDSON</v>
          </cell>
          <cell r="C24" t="str">
            <v xml:space="preserve"> GE POWERS 29N-26HZ</v>
          </cell>
          <cell r="D24">
            <v>616</v>
          </cell>
          <cell r="E24" t="str">
            <v xml:space="preserve"> KERR MCGEE OIL &amp; GAS ONSHORE LP</v>
          </cell>
          <cell r="F24" t="str">
            <v>1/10/2013</v>
          </cell>
          <cell r="G24" t="str">
            <v xml:space="preserve"> PR</v>
          </cell>
          <cell r="H24" t="str">
            <v>1319</v>
          </cell>
          <cell r="I24" t="str">
            <v>200</v>
          </cell>
          <cell r="J24" t="str">
            <v>NO</v>
          </cell>
          <cell r="K24" t="str">
            <v>7059</v>
          </cell>
          <cell r="L24" t="str">
            <v>1120</v>
          </cell>
          <cell r="M24">
            <v>0</v>
          </cell>
        </row>
        <row r="25">
          <cell r="A25" t="str">
            <v>05-123-22858</v>
          </cell>
          <cell r="B25" t="str">
            <v xml:space="preserve"> 22-8JI POWERS X</v>
          </cell>
          <cell r="C25" t="str">
            <v xml:space="preserve"> GE POWERS 30C-26HZ</v>
          </cell>
          <cell r="D25">
            <v>707</v>
          </cell>
          <cell r="E25" t="str">
            <v xml:space="preserve"> KERR MCGEE OIL &amp; GAS ONSHORE LP</v>
          </cell>
          <cell r="F25" t="str">
            <v>5/4/2005</v>
          </cell>
          <cell r="G25" t="str">
            <v xml:space="preserve"> PR</v>
          </cell>
          <cell r="H25" t="str">
            <v>903</v>
          </cell>
          <cell r="I25" t="str">
            <v>200</v>
          </cell>
          <cell r="J25" t="str">
            <v>NO</v>
          </cell>
          <cell r="K25" t="str">
            <v>6894</v>
          </cell>
          <cell r="L25" t="str">
            <v>6260</v>
          </cell>
          <cell r="M25">
            <v>0</v>
          </cell>
        </row>
        <row r="26">
          <cell r="A26" t="str">
            <v>05-123-34779</v>
          </cell>
          <cell r="B26" t="str">
            <v xml:space="preserve"> POWERS X 22-67HN</v>
          </cell>
          <cell r="C26" t="str">
            <v xml:space="preserve"> GE POWERS 30C-26HZ</v>
          </cell>
          <cell r="D26">
            <v>738</v>
          </cell>
          <cell r="E26" t="str">
            <v xml:space="preserve"> KERR MCGEE OIL &amp; GAS ONSHORE LP</v>
          </cell>
          <cell r="F26" t="str">
            <v>12/13/2012</v>
          </cell>
          <cell r="G26" t="str">
            <v>PR</v>
          </cell>
          <cell r="H26" t="str">
            <v>950</v>
          </cell>
          <cell r="I26" t="str">
            <v>795</v>
          </cell>
          <cell r="J26" t="str">
            <v>NO</v>
          </cell>
          <cell r="K26" t="str">
            <v>6888</v>
          </cell>
          <cell r="L26" t="str">
            <v>2220</v>
          </cell>
          <cell r="M26">
            <v>0</v>
          </cell>
        </row>
        <row r="27">
          <cell r="A27" t="str">
            <v>05-123-36246</v>
          </cell>
          <cell r="B27" t="str">
            <v xml:space="preserve"> SPARBOE 2N-26HZ</v>
          </cell>
          <cell r="C27" t="str">
            <v xml:space="preserve"> GE POWERS 28N-26HZ</v>
          </cell>
          <cell r="D27">
            <v>754</v>
          </cell>
          <cell r="E27" t="str">
            <v xml:space="preserve"> KERR MCGEE OIL &amp; GAS ONSHORE LP</v>
          </cell>
          <cell r="F27" t="str">
            <v>2/15/2013</v>
          </cell>
          <cell r="G27" t="str">
            <v>PR</v>
          </cell>
          <cell r="H27" t="str">
            <v>1833</v>
          </cell>
          <cell r="I27" t="str">
            <v>1700</v>
          </cell>
          <cell r="J27" t="str">
            <v>NO</v>
          </cell>
          <cell r="K27" t="str">
            <v>6949</v>
          </cell>
          <cell r="L27" t="str">
            <v>180</v>
          </cell>
          <cell r="M27">
            <v>0</v>
          </cell>
        </row>
        <row r="28">
          <cell r="A28" t="str">
            <v>05-123-26978</v>
          </cell>
          <cell r="B28" t="str">
            <v xml:space="preserve"> 22-9 ROBERT POWERS X</v>
          </cell>
          <cell r="C28" t="str">
            <v xml:space="preserve"> GE POWERS 30C-26HZ</v>
          </cell>
          <cell r="D28">
            <v>800</v>
          </cell>
          <cell r="E28" t="str">
            <v xml:space="preserve"> KERR MCGEE OIL &amp; GAS ONSHORE LP</v>
          </cell>
          <cell r="F28" t="str">
            <v>8/14/2008</v>
          </cell>
          <cell r="G28" t="str">
            <v xml:space="preserve"> PR</v>
          </cell>
          <cell r="H28" t="str">
            <v>956</v>
          </cell>
          <cell r="I28" t="str">
            <v>200</v>
          </cell>
          <cell r="J28" t="str">
            <v>NO</v>
          </cell>
          <cell r="K28" t="str">
            <v>6921</v>
          </cell>
          <cell r="L28" t="str">
            <v>1680</v>
          </cell>
          <cell r="M28">
            <v>0</v>
          </cell>
        </row>
        <row r="29">
          <cell r="A29" t="str">
            <v>05-123-26979</v>
          </cell>
          <cell r="B29" t="str">
            <v xml:space="preserve"> 22-16 ROBERT POWERS X</v>
          </cell>
          <cell r="C29" t="str">
            <v xml:space="preserve"> GE POWERS 30C-26HZ</v>
          </cell>
          <cell r="D29">
            <v>831</v>
          </cell>
          <cell r="E29" t="str">
            <v xml:space="preserve"> KERR MCGEE OIL &amp; GAS ONSHORE LP</v>
          </cell>
          <cell r="F29" t="str">
            <v>8/23/2008</v>
          </cell>
          <cell r="G29" t="str">
            <v xml:space="preserve"> PR</v>
          </cell>
          <cell r="H29" t="str">
            <v>956</v>
          </cell>
          <cell r="I29" t="str">
            <v>200</v>
          </cell>
          <cell r="J29" t="str">
            <v>NO</v>
          </cell>
          <cell r="K29" t="str">
            <v>6903</v>
          </cell>
          <cell r="L29" t="str">
            <v>1300</v>
          </cell>
          <cell r="M29">
            <v>0</v>
          </cell>
        </row>
        <row r="30">
          <cell r="A30" t="str">
            <v>05-123-30387</v>
          </cell>
          <cell r="B30" t="str">
            <v xml:space="preserve"> WEICHEL 36-14</v>
          </cell>
          <cell r="C30" t="str">
            <v xml:space="preserve"> GE POWERS 28N-26HZ</v>
          </cell>
          <cell r="D30">
            <v>861</v>
          </cell>
          <cell r="E30" t="str">
            <v xml:space="preserve"> KERR MCGEE OIL &amp; GAS ONSHORE LP</v>
          </cell>
          <cell r="F30" t="str">
            <v>6/12/2009</v>
          </cell>
          <cell r="G30" t="str">
            <v>PR</v>
          </cell>
          <cell r="H30" t="str">
            <v>864</v>
          </cell>
          <cell r="I30" t="str">
            <v>620</v>
          </cell>
          <cell r="J30" t="str">
            <v>NO</v>
          </cell>
          <cell r="K30" t="str">
            <v>7234</v>
          </cell>
          <cell r="L30" t="str">
            <v>670</v>
          </cell>
          <cell r="M30">
            <v>0</v>
          </cell>
        </row>
        <row r="31">
          <cell r="A31" t="str">
            <v>05-123-35282</v>
          </cell>
          <cell r="B31" t="str">
            <v xml:space="preserve"> 35N-11HZ WEICHEL</v>
          </cell>
          <cell r="C31" t="str">
            <v xml:space="preserve"> GE POWERS 30C-26HZ</v>
          </cell>
          <cell r="D31">
            <v>913</v>
          </cell>
          <cell r="E31" t="str">
            <v xml:space="preserve"> KERR MCGEE OIL &amp; GAS ONSHORE LP</v>
          </cell>
          <cell r="F31" t="str">
            <v>8/6/2012</v>
          </cell>
          <cell r="G31" t="str">
            <v xml:space="preserve"> DG</v>
          </cell>
          <cell r="H31" t="str">
            <v>373</v>
          </cell>
          <cell r="I31" t="str">
            <v>540</v>
          </cell>
          <cell r="J31" t="str">
            <v>NA</v>
          </cell>
          <cell r="K31" t="str">
            <v>NA</v>
          </cell>
          <cell r="L31" t="str">
            <v>NA</v>
          </cell>
          <cell r="M31" t="str">
            <v>Only Surface Drilled.  Surface P&amp;A'd</v>
          </cell>
        </row>
        <row r="32">
          <cell r="A32" t="str">
            <v>05-123-30405</v>
          </cell>
          <cell r="B32" t="str">
            <v xml:space="preserve"> WEICHEL 35-14</v>
          </cell>
          <cell r="C32" t="str">
            <v xml:space="preserve"> GE POWERS 3N-26HZ</v>
          </cell>
          <cell r="D32">
            <v>951</v>
          </cell>
          <cell r="E32" t="str">
            <v xml:space="preserve"> KERR MCGEE OIL &amp; GAS ONSHORE LP</v>
          </cell>
          <cell r="F32" t="str">
            <v>6/15/2009</v>
          </cell>
          <cell r="G32" t="str">
            <v>PR</v>
          </cell>
          <cell r="H32" t="str">
            <v>865</v>
          </cell>
          <cell r="I32" t="str">
            <v>725</v>
          </cell>
          <cell r="J32" t="str">
            <v>NO</v>
          </cell>
          <cell r="K32" t="str">
            <v>6967</v>
          </cell>
          <cell r="L32" t="str">
            <v>890</v>
          </cell>
          <cell r="M32">
            <v>0</v>
          </cell>
        </row>
        <row r="33">
          <cell r="A33" t="str">
            <v>05-123-35285</v>
          </cell>
          <cell r="B33" t="str">
            <v xml:space="preserve"> 34C-11HZ WEICHEL</v>
          </cell>
          <cell r="C33" t="str">
            <v xml:space="preserve"> GE POWERS 30C-26HZ</v>
          </cell>
          <cell r="D33">
            <v>956</v>
          </cell>
          <cell r="E33" t="str">
            <v xml:space="preserve"> KERR MCGEE OIL &amp; GAS ONSHORE LP</v>
          </cell>
          <cell r="F33" t="str">
            <v>8/28/2012</v>
          </cell>
          <cell r="G33" t="str">
            <v xml:space="preserve"> PR</v>
          </cell>
          <cell r="H33" t="str">
            <v>926</v>
          </cell>
          <cell r="I33" t="str">
            <v>540</v>
          </cell>
          <cell r="J33" t="str">
            <v>NO</v>
          </cell>
          <cell r="K33" t="str">
            <v>6947</v>
          </cell>
          <cell r="L33" t="str">
            <v>450</v>
          </cell>
          <cell r="M33">
            <v>0</v>
          </cell>
        </row>
        <row r="34">
          <cell r="A34" t="str">
            <v>05-123-21538</v>
          </cell>
          <cell r="B34" t="str">
            <v xml:space="preserve"> 41-27 POWERS</v>
          </cell>
          <cell r="C34" t="str">
            <v xml:space="preserve"> GE POWERS 30C-26HZ</v>
          </cell>
          <cell r="D34">
            <v>964</v>
          </cell>
          <cell r="E34" t="str">
            <v xml:space="preserve"> KERR MCGEE OIL &amp; GAS ONSHORE LP</v>
          </cell>
          <cell r="F34" t="str">
            <v>9/7/2003</v>
          </cell>
          <cell r="G34" t="str">
            <v xml:space="preserve"> PR</v>
          </cell>
          <cell r="H34" t="str">
            <v>881</v>
          </cell>
          <cell r="I34" t="str">
            <v>200</v>
          </cell>
          <cell r="J34" t="str">
            <v>NO</v>
          </cell>
          <cell r="K34" t="str">
            <v>6956</v>
          </cell>
          <cell r="L34" t="str">
            <v>6480</v>
          </cell>
          <cell r="M34">
            <v>0</v>
          </cell>
        </row>
        <row r="35">
          <cell r="A35" t="str">
            <v>05-123-30395</v>
          </cell>
          <cell r="B35" t="str">
            <v xml:space="preserve"> WEICHEL 19-14</v>
          </cell>
          <cell r="C35" t="str">
            <v xml:space="preserve"> GE POWERS 30C-26HZ</v>
          </cell>
          <cell r="D35">
            <v>1116</v>
          </cell>
          <cell r="E35" t="str">
            <v xml:space="preserve"> KERR MCGEE OIL &amp; GAS ONSHORE LP</v>
          </cell>
          <cell r="F35" t="str">
            <v>6/23/2009</v>
          </cell>
          <cell r="G35" t="str">
            <v>PR</v>
          </cell>
          <cell r="H35" t="str">
            <v>863</v>
          </cell>
          <cell r="I35" t="str">
            <v>725</v>
          </cell>
          <cell r="J35" t="str">
            <v>NO</v>
          </cell>
          <cell r="K35" t="str">
            <v>6909</v>
          </cell>
          <cell r="L35" t="str">
            <v>1100</v>
          </cell>
          <cell r="M35">
            <v>0</v>
          </cell>
        </row>
        <row r="36">
          <cell r="A36" t="str">
            <v>05-123-36247</v>
          </cell>
          <cell r="B36" t="str">
            <v xml:space="preserve"> SPARBOE 27C-26HZ</v>
          </cell>
          <cell r="C36" t="str">
            <v xml:space="preserve"> GE POWERS 28N-26HZ</v>
          </cell>
          <cell r="D36">
            <v>1126</v>
          </cell>
          <cell r="E36" t="str">
            <v xml:space="preserve"> KERR MCGEE OIL &amp; GAS ONSHORE LP</v>
          </cell>
          <cell r="F36" t="str">
            <v>2/14/2013</v>
          </cell>
          <cell r="G36" t="str">
            <v>PR</v>
          </cell>
          <cell r="H36" t="str">
            <v>1829</v>
          </cell>
          <cell r="I36" t="str">
            <v>1700</v>
          </cell>
          <cell r="J36" t="str">
            <v>NO</v>
          </cell>
          <cell r="K36" t="str">
            <v>6894</v>
          </cell>
          <cell r="L36" t="str">
            <v>520</v>
          </cell>
          <cell r="M36">
            <v>0</v>
          </cell>
        </row>
        <row r="37">
          <cell r="A37" t="str">
            <v>05-123-09959</v>
          </cell>
          <cell r="B37" t="str">
            <v xml:space="preserve"> 2 UPRR 62 PAN AM "E"</v>
          </cell>
          <cell r="C37" t="str">
            <v xml:space="preserve"> GE POWERS 28N-26HZ</v>
          </cell>
          <cell r="D37">
            <v>1186</v>
          </cell>
          <cell r="E37" t="str">
            <v xml:space="preserve"> KERR MCGEE OIL &amp; GAS ONSHORE LP</v>
          </cell>
          <cell r="F37" t="str">
            <v>5/23/1980</v>
          </cell>
          <cell r="G37" t="str">
            <v xml:space="preserve"> PA</v>
          </cell>
          <cell r="H37" t="str">
            <v>688</v>
          </cell>
          <cell r="I37" t="str">
            <v>665</v>
          </cell>
          <cell r="J37" t="str">
            <v>NO</v>
          </cell>
          <cell r="K37" t="str">
            <v>6900</v>
          </cell>
          <cell r="L37" t="str">
            <v>0</v>
          </cell>
          <cell r="M37" t="str">
            <v>P&amp;A completed in 2013</v>
          </cell>
        </row>
        <row r="38">
          <cell r="A38" t="str">
            <v>05-123-33951</v>
          </cell>
          <cell r="B38" t="str">
            <v xml:space="preserve"> 2C-23HZ POWERS</v>
          </cell>
          <cell r="C38" t="str">
            <v xml:space="preserve"> GE POWERS 28N-26HZ</v>
          </cell>
          <cell r="D38">
            <v>1205</v>
          </cell>
          <cell r="E38" t="str">
            <v xml:space="preserve"> KERR MCGEE OIL &amp; GAS ONSHORE LP</v>
          </cell>
          <cell r="F38" t="str">
            <v>11/6/2011</v>
          </cell>
          <cell r="G38" t="str">
            <v xml:space="preserve"> PR</v>
          </cell>
          <cell r="H38" t="str">
            <v>934</v>
          </cell>
          <cell r="I38" t="str">
            <v>665</v>
          </cell>
          <cell r="J38" t="str">
            <v>NO</v>
          </cell>
          <cell r="K38" t="str">
            <v>6930</v>
          </cell>
          <cell r="L38" t="str">
            <v>440</v>
          </cell>
          <cell r="M38">
            <v>0</v>
          </cell>
        </row>
        <row r="39">
          <cell r="A39" t="str">
            <v>05-123-07669</v>
          </cell>
          <cell r="B39" t="str">
            <v xml:space="preserve"> 41-22 POWERS</v>
          </cell>
          <cell r="C39" t="str">
            <v xml:space="preserve"> GE POWERS 30C-26HZ</v>
          </cell>
          <cell r="D39">
            <v>1210</v>
          </cell>
          <cell r="E39" t="str">
            <v xml:space="preserve"> KERR MCGEE OIL &amp; GAS ONSHORE LP</v>
          </cell>
          <cell r="F39" t="str">
            <v>4/5/1973</v>
          </cell>
          <cell r="G39" t="str">
            <v xml:space="preserve"> PR</v>
          </cell>
          <cell r="H39" t="str">
            <v>131</v>
          </cell>
          <cell r="I39" t="str">
            <v>685</v>
          </cell>
          <cell r="J39" t="str">
            <v>Squeeze 446-710</v>
          </cell>
          <cell r="K39" t="str">
            <v>6910</v>
          </cell>
          <cell r="L39" t="str">
            <v>6554</v>
          </cell>
          <cell r="M39">
            <v>0</v>
          </cell>
        </row>
        <row r="40">
          <cell r="A40" t="str">
            <v>05-123-35284</v>
          </cell>
          <cell r="B40" t="str">
            <v xml:space="preserve"> 26N-15HZ WEICHEL</v>
          </cell>
          <cell r="C40" t="str">
            <v xml:space="preserve"> GE POWERS 30C-26HZ</v>
          </cell>
          <cell r="D40">
            <v>1222</v>
          </cell>
          <cell r="E40" t="str">
            <v xml:space="preserve"> KERR MCGEE OIL &amp; GAS ONSHORE LP</v>
          </cell>
          <cell r="F40" t="str">
            <v>8/30/2012</v>
          </cell>
          <cell r="G40" t="str">
            <v xml:space="preserve"> PR</v>
          </cell>
          <cell r="H40" t="str">
            <v>946</v>
          </cell>
          <cell r="I40" t="str">
            <v>540</v>
          </cell>
          <cell r="J40" t="str">
            <v>NO</v>
          </cell>
          <cell r="K40" t="str">
            <v>7079</v>
          </cell>
          <cell r="L40" t="str">
            <v>765</v>
          </cell>
          <cell r="M40">
            <v>0</v>
          </cell>
        </row>
        <row r="41">
          <cell r="A41" t="str">
            <v>05-123-08155</v>
          </cell>
          <cell r="B41" t="str">
            <v xml:space="preserve"> 1 UPRR 62 PAN AM UNIT I</v>
          </cell>
          <cell r="C41" t="str">
            <v xml:space="preserve"> GE POWERS 28N-26HZ</v>
          </cell>
          <cell r="D41">
            <v>1277</v>
          </cell>
          <cell r="E41" t="str">
            <v xml:space="preserve"> KERR MCGEE OIL &amp; GAS ONSHORE LP</v>
          </cell>
          <cell r="F41" t="str">
            <v>9/26/1974</v>
          </cell>
          <cell r="G41" t="str">
            <v xml:space="preserve"> PR</v>
          </cell>
          <cell r="H41" t="str">
            <v>207</v>
          </cell>
          <cell r="I41" t="str">
            <v>665</v>
          </cell>
          <cell r="J41" t="str">
            <v>DV tool at 718</v>
          </cell>
          <cell r="K41" t="str">
            <v>6940</v>
          </cell>
          <cell r="L41" t="str">
            <v>6500</v>
          </cell>
          <cell r="M41">
            <v>0</v>
          </cell>
        </row>
        <row r="42">
          <cell r="A42" t="str">
            <v>05-123-16783</v>
          </cell>
          <cell r="B42" t="str">
            <v xml:space="preserve"> X 15-16 BOLET RED</v>
          </cell>
          <cell r="C42" t="str">
            <v xml:space="preserve"> GE POWERS 30C-26HZ</v>
          </cell>
          <cell r="D42">
            <v>1316</v>
          </cell>
          <cell r="E42" t="str">
            <v xml:space="preserve"> KERR MCGEE OIL &amp; GAS ONSHORE LP</v>
          </cell>
          <cell r="F42" t="str">
            <v>3/8/1993</v>
          </cell>
          <cell r="G42" t="str">
            <v xml:space="preserve"> PR</v>
          </cell>
          <cell r="H42" t="str">
            <v>794</v>
          </cell>
          <cell r="I42" t="str">
            <v>725</v>
          </cell>
          <cell r="J42" t="str">
            <v>NO</v>
          </cell>
          <cell r="K42" t="str">
            <v>6828</v>
          </cell>
          <cell r="L42" t="str">
            <v>6136</v>
          </cell>
          <cell r="M42">
            <v>0</v>
          </cell>
        </row>
        <row r="43">
          <cell r="A43" t="str">
            <v>05-123-35283</v>
          </cell>
          <cell r="B43" t="str">
            <v xml:space="preserve"> 13N-11HZ WEICHEL</v>
          </cell>
          <cell r="C43" t="str">
            <v xml:space="preserve"> GE POWERS 30C-26HZ</v>
          </cell>
          <cell r="D43">
            <v>1329</v>
          </cell>
          <cell r="E43" t="str">
            <v xml:space="preserve"> KERR MCGEE OIL &amp; GAS ONSHORE LP</v>
          </cell>
          <cell r="F43" t="str">
            <v>8/28/2012</v>
          </cell>
          <cell r="G43" t="str">
            <v xml:space="preserve"> PR</v>
          </cell>
          <cell r="H43" t="str">
            <v>927</v>
          </cell>
          <cell r="I43" t="str">
            <v>540</v>
          </cell>
          <cell r="J43" t="str">
            <v>NO</v>
          </cell>
          <cell r="K43" t="str">
            <v>7155</v>
          </cell>
          <cell r="L43" t="str">
            <v>1010</v>
          </cell>
          <cell r="M43">
            <v>0</v>
          </cell>
        </row>
        <row r="44">
          <cell r="A44" t="str">
            <v>05-123-33948</v>
          </cell>
          <cell r="B44" t="str">
            <v xml:space="preserve"> 2N-23HZ POWERS</v>
          </cell>
          <cell r="C44" t="str">
            <v xml:space="preserve"> GE POWERS 28N-26HZ</v>
          </cell>
          <cell r="D44">
            <v>1359</v>
          </cell>
          <cell r="E44" t="str">
            <v xml:space="preserve"> KERR MCGEE OIL &amp; GAS ONSHORE LP</v>
          </cell>
          <cell r="F44" t="str">
            <v>10/22/2011</v>
          </cell>
          <cell r="G44" t="str">
            <v xml:space="preserve"> PR</v>
          </cell>
          <cell r="H44" t="str">
            <v>962</v>
          </cell>
          <cell r="I44" t="str">
            <v>665</v>
          </cell>
          <cell r="J44" t="str">
            <v>NO</v>
          </cell>
          <cell r="K44" t="str">
            <v>7000</v>
          </cell>
          <cell r="L44" t="str">
            <v>490</v>
          </cell>
          <cell r="M44">
            <v>0</v>
          </cell>
        </row>
        <row r="45">
          <cell r="A45" t="str">
            <v>05-123-35149</v>
          </cell>
          <cell r="B45" t="str">
            <v xml:space="preserve"> 14N-11HZ WEICHEL</v>
          </cell>
          <cell r="C45" t="str">
            <v xml:space="preserve"> GE POWERS 28N-26HZ</v>
          </cell>
          <cell r="D45">
            <v>1365</v>
          </cell>
          <cell r="E45" t="str">
            <v xml:space="preserve"> KERR MCGEE OIL &amp; GAS ONSHORE LP</v>
          </cell>
          <cell r="F45" t="str">
            <v>8/22/2012</v>
          </cell>
          <cell r="G45" t="str">
            <v xml:space="preserve"> PR</v>
          </cell>
          <cell r="H45" t="str">
            <v>907</v>
          </cell>
          <cell r="I45" t="str">
            <v>545</v>
          </cell>
          <cell r="J45" t="str">
            <v>NO</v>
          </cell>
          <cell r="K45" t="str">
            <v>7001</v>
          </cell>
          <cell r="L45" t="str">
            <v>530</v>
          </cell>
          <cell r="M45">
            <v>0</v>
          </cell>
        </row>
        <row r="46">
          <cell r="A46" t="str">
            <v>05-123-35158</v>
          </cell>
          <cell r="B46" t="str">
            <v xml:space="preserve"> 28N-11HZ WEICHEL</v>
          </cell>
          <cell r="C46" t="str">
            <v xml:space="preserve"> GE POWERS 28N-26HZ</v>
          </cell>
          <cell r="D46">
            <v>1431</v>
          </cell>
          <cell r="E46" t="str">
            <v xml:space="preserve"> KERR MCGEE OIL &amp; GAS ONSHORE LP</v>
          </cell>
          <cell r="F46" t="str">
            <v>8/26/2012</v>
          </cell>
          <cell r="G46" t="str">
            <v xml:space="preserve"> PR</v>
          </cell>
          <cell r="H46" t="str">
            <v>938</v>
          </cell>
          <cell r="I46" t="str">
            <v>545</v>
          </cell>
          <cell r="J46" t="str">
            <v>NO</v>
          </cell>
          <cell r="K46" t="str">
            <v>7004</v>
          </cell>
          <cell r="L46" t="str">
            <v>120</v>
          </cell>
          <cell r="M46">
            <v>0</v>
          </cell>
        </row>
        <row r="47">
          <cell r="A47" t="str">
            <v>05-123-37937</v>
          </cell>
          <cell r="B47" t="str">
            <v xml:space="preserve"> GREENLEAF 16N-15HZX</v>
          </cell>
          <cell r="C47" t="str">
            <v xml:space="preserve"> GE POWERS 30C-26HZ</v>
          </cell>
          <cell r="D47">
            <v>1440</v>
          </cell>
          <cell r="E47" t="str">
            <v xml:space="preserve"> KERR MCGEE OIL &amp; GAS ONSHORE LP</v>
          </cell>
          <cell r="F47" t="str">
            <v>11/19/2014</v>
          </cell>
          <cell r="G47" t="str">
            <v>PR</v>
          </cell>
          <cell r="H47" t="str">
            <v>769</v>
          </cell>
          <cell r="I47" t="str">
            <v>640</v>
          </cell>
          <cell r="J47" t="str">
            <v>NO</v>
          </cell>
          <cell r="K47" t="str">
            <v>6870</v>
          </cell>
          <cell r="L47" t="str">
            <v>770</v>
          </cell>
          <cell r="M47">
            <v>0</v>
          </cell>
        </row>
        <row r="48">
          <cell r="A48" t="str">
            <v>05-123-37937</v>
          </cell>
          <cell r="B48" t="str">
            <v xml:space="preserve"> GREENLEAF 16N-15HZX</v>
          </cell>
          <cell r="C48" t="str">
            <v xml:space="preserve"> GE POWERS 30C-26HZ</v>
          </cell>
          <cell r="D48">
            <v>1440</v>
          </cell>
          <cell r="E48" t="str">
            <v xml:space="preserve"> KERR MCGEE OIL &amp; GAS ONSHORE LP</v>
          </cell>
          <cell r="F48" t="str">
            <v>11/19/2014</v>
          </cell>
          <cell r="G48" t="str">
            <v>PR</v>
          </cell>
          <cell r="H48" t="str">
            <v>769</v>
          </cell>
          <cell r="I48" t="str">
            <v>640</v>
          </cell>
          <cell r="J48" t="str">
            <v>NO</v>
          </cell>
          <cell r="K48" t="str">
            <v>6870</v>
          </cell>
          <cell r="L48" t="str">
            <v>770</v>
          </cell>
          <cell r="M48">
            <v>0</v>
          </cell>
        </row>
        <row r="49">
          <cell r="A49" t="str">
            <v>05-123-37937</v>
          </cell>
          <cell r="B49" t="str">
            <v xml:space="preserve"> GREENLEAF 16N-15HZX</v>
          </cell>
          <cell r="C49" t="str">
            <v xml:space="preserve"> GE POWERS 30C-26HZ</v>
          </cell>
          <cell r="D49">
            <v>1440</v>
          </cell>
          <cell r="E49" t="str">
            <v xml:space="preserve"> KERR MCGEE OIL &amp; GAS ONSHORE LP</v>
          </cell>
          <cell r="F49" t="str">
            <v>11/19/2014</v>
          </cell>
          <cell r="G49" t="str">
            <v>PR</v>
          </cell>
          <cell r="H49" t="str">
            <v>769</v>
          </cell>
          <cell r="I49" t="str">
            <v>640</v>
          </cell>
          <cell r="J49" t="str">
            <v>NO</v>
          </cell>
          <cell r="K49" t="str">
            <v>6870</v>
          </cell>
          <cell r="L49" t="str">
            <v>770</v>
          </cell>
          <cell r="M49">
            <v>0</v>
          </cell>
        </row>
        <row r="50">
          <cell r="A50" t="str">
            <v>05-123-36244</v>
          </cell>
          <cell r="B50" t="str">
            <v xml:space="preserve"> SPARBOE 27N-26HZ</v>
          </cell>
          <cell r="C50" t="str">
            <v xml:space="preserve"> GE POWERS 28N-26HZ</v>
          </cell>
          <cell r="D50">
            <v>1446</v>
          </cell>
          <cell r="E50" t="str">
            <v xml:space="preserve"> KERR MCGEE OIL &amp; GAS ONSHORE LP</v>
          </cell>
          <cell r="F50" t="str">
            <v>2/12/2013</v>
          </cell>
          <cell r="G50" t="str">
            <v>PA</v>
          </cell>
          <cell r="H50" t="str">
            <v>1831</v>
          </cell>
          <cell r="I50" t="str">
            <v>1700</v>
          </cell>
          <cell r="J50" t="str">
            <v>NA</v>
          </cell>
          <cell r="K50" t="str">
            <v xml:space="preserve">NA </v>
          </cell>
          <cell r="L50" t="str">
            <v>NA</v>
          </cell>
          <cell r="M50" t="str">
            <v>Only Surface Drilled.  Surface P&amp;A'd</v>
          </cell>
        </row>
        <row r="51">
          <cell r="A51" t="str">
            <v>05-123-26895</v>
          </cell>
          <cell r="B51" t="str">
            <v xml:space="preserve"> 27-27 ROBERT POWERS X</v>
          </cell>
          <cell r="C51" t="str">
            <v xml:space="preserve"> GE POWERS 30C-26HZ</v>
          </cell>
          <cell r="D51">
            <v>1487</v>
          </cell>
          <cell r="E51" t="str">
            <v xml:space="preserve"> KERR MCGEE OIL &amp; GAS ONSHORE LP</v>
          </cell>
          <cell r="F51" t="str">
            <v>7/16/2008</v>
          </cell>
          <cell r="G51" t="str">
            <v xml:space="preserve"> PR</v>
          </cell>
          <cell r="H51" t="str">
            <v>968</v>
          </cell>
          <cell r="I51" t="str">
            <v>200</v>
          </cell>
          <cell r="J51" t="str">
            <v>NO</v>
          </cell>
          <cell r="K51" t="str">
            <v>6915</v>
          </cell>
          <cell r="L51" t="str">
            <v>1650</v>
          </cell>
          <cell r="M51">
            <v>0</v>
          </cell>
        </row>
      </sheetData>
      <sheetData sheetId="4">
        <row r="2">
          <cell r="B2" t="str">
            <v>API NUMBER</v>
          </cell>
          <cell r="C2" t="str">
            <v>WELL NAME</v>
          </cell>
          <cell r="D2">
            <v>0</v>
          </cell>
          <cell r="E2" t="str">
            <v>NIOBRARA TOP</v>
          </cell>
          <cell r="F2" t="str">
            <v>CEMENT TOP</v>
          </cell>
          <cell r="G2" t="str">
            <v>CEMENT ABOVE NIOBRARA</v>
          </cell>
          <cell r="H2" t="str">
            <v>WELLBORE INTEGRITY ISSUES</v>
          </cell>
          <cell r="I2" t="str">
            <v>SPUD DATE</v>
          </cell>
        </row>
        <row r="3">
          <cell r="B3" t="str">
            <v>05-123-20990</v>
          </cell>
          <cell r="C3" t="str">
            <v>ALLEN 3-34A</v>
          </cell>
          <cell r="D3" t="str">
            <v xml:space="preserve"> ALLEN 3-34A</v>
          </cell>
          <cell r="E3" t="str">
            <v>7098</v>
          </cell>
          <cell r="F3" t="str">
            <v>4180</v>
          </cell>
          <cell r="G3">
            <v>2918</v>
          </cell>
          <cell r="H3" t="str">
            <v>None</v>
          </cell>
          <cell r="I3">
            <v>37565</v>
          </cell>
          <cell r="J3" t="str">
            <v>971'</v>
          </cell>
          <cell r="K3" t="str">
            <v>Lesser quality cmt up to 2750'</v>
          </cell>
          <cell r="L3">
            <v>0</v>
          </cell>
          <cell r="M3">
            <v>971</v>
          </cell>
        </row>
        <row r="4">
          <cell r="B4" t="str">
            <v>05-123-16783</v>
          </cell>
          <cell r="C4" t="str">
            <v>BOLET RED X 15-16</v>
          </cell>
          <cell r="D4" t="e">
            <v>#N/A</v>
          </cell>
          <cell r="E4">
            <v>6881.38</v>
          </cell>
          <cell r="F4">
            <v>6115</v>
          </cell>
          <cell r="G4">
            <v>766.38000000000011</v>
          </cell>
          <cell r="H4">
            <v>0</v>
          </cell>
          <cell r="I4">
            <v>34036</v>
          </cell>
          <cell r="J4">
            <v>0</v>
          </cell>
          <cell r="K4" t="str">
            <v>Additional cmt from 4590'-3544'</v>
          </cell>
          <cell r="L4">
            <v>0</v>
          </cell>
          <cell r="M4">
            <v>794</v>
          </cell>
        </row>
        <row r="5">
          <cell r="B5" t="str">
            <v>05-123-16236</v>
          </cell>
          <cell r="C5" t="str">
            <v>BOLET RED X 15-4D</v>
          </cell>
          <cell r="D5" t="e">
            <v>#N/A</v>
          </cell>
          <cell r="E5">
            <v>6881.46</v>
          </cell>
          <cell r="F5">
            <v>6420</v>
          </cell>
          <cell r="G5">
            <v>461.46000000000004</v>
          </cell>
          <cell r="H5">
            <v>0</v>
          </cell>
          <cell r="I5">
            <v>33957</v>
          </cell>
          <cell r="J5" t="str">
            <v>786'</v>
          </cell>
          <cell r="K5">
            <v>0</v>
          </cell>
          <cell r="L5">
            <v>0</v>
          </cell>
          <cell r="M5">
            <v>786</v>
          </cell>
        </row>
        <row r="6">
          <cell r="B6" t="str">
            <v>05-123-10124</v>
          </cell>
          <cell r="C6" t="str">
            <v>EICHTHALER #2</v>
          </cell>
          <cell r="D6" t="e">
            <v>#N/A</v>
          </cell>
          <cell r="E6">
            <v>6947</v>
          </cell>
          <cell r="F6">
            <v>6168</v>
          </cell>
          <cell r="G6">
            <v>779</v>
          </cell>
          <cell r="H6" t="str">
            <v>Fixed csg leak @ 830' &amp; squeeze holes @ 6840', 6650', 6615', 1060'.</v>
          </cell>
          <cell r="I6">
            <v>29557</v>
          </cell>
          <cell r="J6" t="str">
            <v>YES</v>
          </cell>
          <cell r="K6" t="str">
            <v>Additional cmt from 1060' - 375'</v>
          </cell>
          <cell r="L6">
            <v>0</v>
          </cell>
          <cell r="M6">
            <v>224</v>
          </cell>
        </row>
        <row r="7">
          <cell r="B7" t="str">
            <v>05-123-08663-0</v>
          </cell>
          <cell r="C7" t="str">
            <v>EICHTHALER 1</v>
          </cell>
          <cell r="D7" t="e">
            <v>#N/A</v>
          </cell>
          <cell r="E7">
            <v>6956</v>
          </cell>
          <cell r="F7">
            <v>5678</v>
          </cell>
          <cell r="G7">
            <v>1278</v>
          </cell>
          <cell r="H7" t="str">
            <v>Squeeze Holes 6710 &amp; 6330</v>
          </cell>
          <cell r="I7">
            <v>27873</v>
          </cell>
          <cell r="J7" t="str">
            <v>YES</v>
          </cell>
          <cell r="K7" t="str">
            <v>Additional cmt from 960' - 236'</v>
          </cell>
          <cell r="L7">
            <v>0</v>
          </cell>
          <cell r="M7">
            <v>228</v>
          </cell>
        </row>
        <row r="8">
          <cell r="B8" t="str">
            <v>05-123-19573</v>
          </cell>
          <cell r="C8" t="str">
            <v>HSR-WEICHEL 13-14</v>
          </cell>
          <cell r="D8" t="e">
            <v>#N/A</v>
          </cell>
          <cell r="E8">
            <v>6851.51</v>
          </cell>
          <cell r="F8">
            <v>6250</v>
          </cell>
          <cell r="G8">
            <v>601.51000000000022</v>
          </cell>
          <cell r="H8" t="str">
            <v>DV tool @ 5005'</v>
          </cell>
          <cell r="I8">
            <v>35867</v>
          </cell>
          <cell r="J8">
            <v>0</v>
          </cell>
          <cell r="K8" t="str">
            <v>Additional cmt from 5005' - 3925'</v>
          </cell>
          <cell r="L8">
            <v>0</v>
          </cell>
          <cell r="M8">
            <v>870</v>
          </cell>
        </row>
        <row r="9">
          <cell r="B9" t="str">
            <v>05-123-20338</v>
          </cell>
          <cell r="C9" t="str">
            <v>HSR-WEICHEL 15-14A</v>
          </cell>
          <cell r="D9" t="e">
            <v>#N/A</v>
          </cell>
          <cell r="E9">
            <v>6921</v>
          </cell>
          <cell r="F9" t="str">
            <v>6518</v>
          </cell>
          <cell r="G9">
            <v>403</v>
          </cell>
          <cell r="H9" t="str">
            <v>None</v>
          </cell>
          <cell r="I9">
            <v>36974</v>
          </cell>
          <cell r="J9">
            <v>0</v>
          </cell>
          <cell r="K9">
            <v>0</v>
          </cell>
          <cell r="L9">
            <v>0</v>
          </cell>
          <cell r="M9">
            <v>922</v>
          </cell>
        </row>
        <row r="10">
          <cell r="B10" t="str">
            <v>05-123-20961</v>
          </cell>
          <cell r="C10" t="str">
            <v>HUDSON 12-26A</v>
          </cell>
          <cell r="D10" t="str">
            <v xml:space="preserve"> 12-26A HUDSON</v>
          </cell>
          <cell r="E10">
            <v>6970</v>
          </cell>
          <cell r="F10" t="str">
            <v>6320</v>
          </cell>
          <cell r="G10">
            <v>650</v>
          </cell>
          <cell r="H10" t="str">
            <v>None</v>
          </cell>
          <cell r="I10">
            <v>37498</v>
          </cell>
          <cell r="J10">
            <v>0</v>
          </cell>
          <cell r="K10">
            <v>0</v>
          </cell>
          <cell r="L10">
            <v>0</v>
          </cell>
          <cell r="M10">
            <v>930</v>
          </cell>
        </row>
        <row r="11">
          <cell r="B11" t="str">
            <v>05-123-07752</v>
          </cell>
          <cell r="C11" t="str">
            <v>MARGARET EICHTHALER 1</v>
          </cell>
          <cell r="D11" t="str">
            <v xml:space="preserve"> 1 MARGARET EICHTHALER</v>
          </cell>
          <cell r="E11">
            <v>6966</v>
          </cell>
          <cell r="F11">
            <v>5944</v>
          </cell>
          <cell r="G11">
            <v>1022</v>
          </cell>
          <cell r="H11" t="str">
            <v>Sqz holes @ 6950'. DV tool at 932'</v>
          </cell>
          <cell r="I11">
            <v>26886</v>
          </cell>
          <cell r="J11" t="str">
            <v>YES</v>
          </cell>
          <cell r="K11" t="str">
            <v>Additional cmt from 920' - 400'</v>
          </cell>
          <cell r="L11">
            <v>0</v>
          </cell>
          <cell r="M11">
            <v>233</v>
          </cell>
        </row>
        <row r="12">
          <cell r="B12" t="str">
            <v>05-123-09794</v>
          </cell>
          <cell r="C12" t="str">
            <v>MARGARET EICHTHALER 2</v>
          </cell>
          <cell r="D12" t="e">
            <v>#N/A</v>
          </cell>
          <cell r="E12">
            <v>6895</v>
          </cell>
          <cell r="F12">
            <v>6150</v>
          </cell>
          <cell r="G12">
            <v>745</v>
          </cell>
          <cell r="H12" t="str">
            <v>Sqz holes @ 6670'. DV tool @ 790'</v>
          </cell>
          <cell r="I12">
            <v>29141</v>
          </cell>
          <cell r="J12" t="str">
            <v>YES</v>
          </cell>
          <cell r="K12" t="str">
            <v>Additional cmt from 850' - 620'</v>
          </cell>
          <cell r="L12">
            <v>0</v>
          </cell>
          <cell r="M12">
            <v>292</v>
          </cell>
        </row>
        <row r="13">
          <cell r="B13" t="str">
            <v>05-123-09778</v>
          </cell>
          <cell r="C13" t="str">
            <v>MARGARET EICHTHALER B-2</v>
          </cell>
          <cell r="D13" t="e">
            <v>#N/A</v>
          </cell>
          <cell r="E13">
            <v>6904</v>
          </cell>
          <cell r="F13">
            <v>6100</v>
          </cell>
          <cell r="G13">
            <v>804</v>
          </cell>
          <cell r="H13" t="str">
            <v xml:space="preserve">Sqz holes @ 6950'. DV tool @ 810' </v>
          </cell>
          <cell r="I13">
            <v>29110</v>
          </cell>
          <cell r="J13" t="str">
            <v>YES</v>
          </cell>
          <cell r="K13" t="str">
            <v>Additional cmt from 770'-350'</v>
          </cell>
          <cell r="L13">
            <v>0</v>
          </cell>
          <cell r="M13">
            <v>281</v>
          </cell>
        </row>
        <row r="14">
          <cell r="B14" t="str">
            <v>05-123-24863</v>
          </cell>
          <cell r="C14" t="str">
            <v>POWERS - USX  X 27-2</v>
          </cell>
          <cell r="D14" t="str">
            <v xml:space="preserve"> 27-2 POWERS - USX  X</v>
          </cell>
          <cell r="E14">
            <v>6940</v>
          </cell>
          <cell r="F14">
            <v>6425</v>
          </cell>
          <cell r="G14">
            <v>515</v>
          </cell>
          <cell r="H14" t="str">
            <v>DV tool @ 5120' but passed PT in 2007 to 6000 psi</v>
          </cell>
          <cell r="I14">
            <v>39173</v>
          </cell>
          <cell r="J14">
            <v>0</v>
          </cell>
          <cell r="K14" t="str">
            <v>Additional cmt from 5120'-3515'</v>
          </cell>
          <cell r="L14">
            <v>0</v>
          </cell>
          <cell r="M14">
            <v>979</v>
          </cell>
        </row>
        <row r="15">
          <cell r="B15" t="str">
            <v>05-123-21423</v>
          </cell>
          <cell r="C15" t="str">
            <v>POWERS 11-23A</v>
          </cell>
          <cell r="D15" t="e">
            <v>#N/A</v>
          </cell>
          <cell r="E15">
            <v>6934</v>
          </cell>
          <cell r="F15">
            <v>6580</v>
          </cell>
          <cell r="G15">
            <v>354</v>
          </cell>
          <cell r="H15" t="str">
            <v>SX squeeze holes @ 4820'</v>
          </cell>
          <cell r="I15">
            <v>37739</v>
          </cell>
          <cell r="J15">
            <v>0</v>
          </cell>
          <cell r="K15" t="str">
            <v>Additional cmt from 4870'-4275'</v>
          </cell>
          <cell r="L15">
            <v>0</v>
          </cell>
          <cell r="M15">
            <v>924</v>
          </cell>
        </row>
        <row r="16">
          <cell r="B16" t="str">
            <v>05-123-22240</v>
          </cell>
          <cell r="C16" t="str">
            <v>POWERS 11-27</v>
          </cell>
          <cell r="D16" t="e">
            <v>#N/A</v>
          </cell>
          <cell r="E16">
            <v>6958</v>
          </cell>
          <cell r="F16">
            <v>3970</v>
          </cell>
          <cell r="G16">
            <v>2988</v>
          </cell>
          <cell r="H16" t="str">
            <v>None known (NBL trade)</v>
          </cell>
          <cell r="I16">
            <v>38205</v>
          </cell>
          <cell r="J16">
            <v>0</v>
          </cell>
          <cell r="K16" t="str">
            <v>Possible composite frac plugs downhole</v>
          </cell>
          <cell r="L16">
            <v>0</v>
          </cell>
          <cell r="M16">
            <v>912</v>
          </cell>
        </row>
        <row r="17">
          <cell r="B17" t="str">
            <v>05-123-21447</v>
          </cell>
          <cell r="C17" t="str">
            <v>POWERS 11-27A</v>
          </cell>
          <cell r="D17" t="str">
            <v xml:space="preserve"> 11-27A POWERS</v>
          </cell>
          <cell r="E17">
            <v>7000</v>
          </cell>
          <cell r="F17" t="str">
            <v>6444</v>
          </cell>
          <cell r="G17">
            <v>556</v>
          </cell>
          <cell r="H17" t="str">
            <v>None</v>
          </cell>
          <cell r="I17">
            <v>37775</v>
          </cell>
          <cell r="J17">
            <v>0</v>
          </cell>
          <cell r="K17">
            <v>0</v>
          </cell>
          <cell r="L17">
            <v>0</v>
          </cell>
          <cell r="M17">
            <v>932</v>
          </cell>
        </row>
        <row r="18">
          <cell r="B18" t="str">
            <v>05-123-21255</v>
          </cell>
          <cell r="C18" t="str">
            <v>POWERS 12-22</v>
          </cell>
          <cell r="D18" t="e">
            <v>#N/A</v>
          </cell>
          <cell r="E18">
            <v>6906</v>
          </cell>
          <cell r="F18">
            <v>6592</v>
          </cell>
          <cell r="G18">
            <v>314</v>
          </cell>
          <cell r="H18" t="str">
            <v>None. NBL trade well</v>
          </cell>
          <cell r="I18">
            <v>37632</v>
          </cell>
          <cell r="J18">
            <v>0</v>
          </cell>
          <cell r="K18" t="str">
            <v>Additional cmt from 911'-surface (annular fill)</v>
          </cell>
          <cell r="L18">
            <v>0</v>
          </cell>
          <cell r="M18">
            <v>803</v>
          </cell>
        </row>
        <row r="19">
          <cell r="B19" t="str">
            <v>05-123-07336</v>
          </cell>
          <cell r="C19" t="str">
            <v>POWERS 14-22</v>
          </cell>
          <cell r="D19" t="e">
            <v>#N/A</v>
          </cell>
          <cell r="E19">
            <v>6978</v>
          </cell>
          <cell r="F19">
            <v>0</v>
          </cell>
          <cell r="G19">
            <v>6978</v>
          </cell>
          <cell r="H19">
            <v>0</v>
          </cell>
          <cell r="I19">
            <v>26149</v>
          </cell>
          <cell r="J19">
            <v>0</v>
          </cell>
          <cell r="K19">
            <v>0</v>
          </cell>
          <cell r="L19">
            <v>0</v>
          </cell>
          <cell r="M19">
            <v>496</v>
          </cell>
        </row>
        <row r="20">
          <cell r="B20" t="str">
            <v>05-123-22261</v>
          </cell>
          <cell r="C20" t="str">
            <v>POWERS 21-27</v>
          </cell>
          <cell r="D20" t="str">
            <v xml:space="preserve"> 21-27 POWERS</v>
          </cell>
          <cell r="E20">
            <v>6968</v>
          </cell>
          <cell r="F20">
            <v>0</v>
          </cell>
          <cell r="G20">
            <v>6968</v>
          </cell>
          <cell r="H20">
            <v>0</v>
          </cell>
          <cell r="I20">
            <v>38216</v>
          </cell>
          <cell r="J20">
            <v>0</v>
          </cell>
          <cell r="K20">
            <v>0</v>
          </cell>
          <cell r="L20">
            <v>0</v>
          </cell>
          <cell r="M20">
            <v>920</v>
          </cell>
        </row>
        <row r="21">
          <cell r="B21" t="str">
            <v>05-123-21539</v>
          </cell>
          <cell r="C21" t="str">
            <v>POWERS 22-27</v>
          </cell>
          <cell r="D21" t="str">
            <v xml:space="preserve"> 22-27 POWERS</v>
          </cell>
          <cell r="E21">
            <v>6938.64</v>
          </cell>
          <cell r="F21">
            <v>0</v>
          </cell>
          <cell r="G21">
            <v>6938.64</v>
          </cell>
          <cell r="H21">
            <v>0</v>
          </cell>
          <cell r="I21">
            <v>38116</v>
          </cell>
          <cell r="J21">
            <v>0</v>
          </cell>
          <cell r="K21">
            <v>0</v>
          </cell>
          <cell r="L21">
            <v>0</v>
          </cell>
          <cell r="M21">
            <v>928</v>
          </cell>
        </row>
        <row r="22">
          <cell r="B22" t="str">
            <v>05-123-21439</v>
          </cell>
          <cell r="C22" t="str">
            <v>POWERS 23-22</v>
          </cell>
          <cell r="D22" t="e">
            <v>#N/A</v>
          </cell>
          <cell r="E22">
            <v>6901</v>
          </cell>
          <cell r="F22">
            <v>0</v>
          </cell>
          <cell r="G22">
            <v>6901</v>
          </cell>
          <cell r="H22">
            <v>0</v>
          </cell>
          <cell r="I22">
            <v>37746</v>
          </cell>
          <cell r="J22">
            <v>0</v>
          </cell>
          <cell r="K22">
            <v>0</v>
          </cell>
          <cell r="L22">
            <v>0</v>
          </cell>
          <cell r="M22">
            <v>849</v>
          </cell>
        </row>
        <row r="23">
          <cell r="B23" t="str">
            <v>05-123-20960</v>
          </cell>
          <cell r="C23" t="str">
            <v>POWERS 3-23A</v>
          </cell>
          <cell r="D23" t="e">
            <v>#N/A</v>
          </cell>
          <cell r="E23">
            <v>6854</v>
          </cell>
          <cell r="F23" t="str">
            <v>6390</v>
          </cell>
          <cell r="G23">
            <v>464</v>
          </cell>
          <cell r="H23">
            <v>0</v>
          </cell>
          <cell r="I23">
            <v>37504</v>
          </cell>
          <cell r="J23">
            <v>0</v>
          </cell>
          <cell r="K23">
            <v>0</v>
          </cell>
          <cell r="L23">
            <v>0</v>
          </cell>
          <cell r="M23">
            <v>934</v>
          </cell>
        </row>
        <row r="24">
          <cell r="B24" t="str">
            <v>05-123-09949</v>
          </cell>
          <cell r="C24" t="str">
            <v>POWERS 34-22</v>
          </cell>
          <cell r="D24" t="e">
            <v>#N/A</v>
          </cell>
          <cell r="E24">
            <v>6974</v>
          </cell>
          <cell r="F24">
            <v>0</v>
          </cell>
          <cell r="G24">
            <v>6974</v>
          </cell>
          <cell r="H24">
            <v>0</v>
          </cell>
          <cell r="I24">
            <v>29360</v>
          </cell>
          <cell r="J24">
            <v>0</v>
          </cell>
          <cell r="K24">
            <v>0</v>
          </cell>
          <cell r="L24">
            <v>0</v>
          </cell>
          <cell r="M24">
            <v>607</v>
          </cell>
        </row>
        <row r="25">
          <cell r="B25" t="str">
            <v>05-123-07669</v>
          </cell>
          <cell r="C25" t="str">
            <v>POWERS 41-22</v>
          </cell>
          <cell r="D25" t="e">
            <v>#N/A</v>
          </cell>
          <cell r="E25">
            <v>6909.42</v>
          </cell>
          <cell r="F25">
            <v>0</v>
          </cell>
          <cell r="G25">
            <v>6909.42</v>
          </cell>
          <cell r="H25">
            <v>0</v>
          </cell>
          <cell r="I25">
            <v>26759</v>
          </cell>
          <cell r="J25">
            <v>0</v>
          </cell>
          <cell r="K25">
            <v>0</v>
          </cell>
          <cell r="L25">
            <v>0</v>
          </cell>
          <cell r="M25">
            <v>131</v>
          </cell>
        </row>
        <row r="26">
          <cell r="B26" t="str">
            <v>05-123-21538</v>
          </cell>
          <cell r="C26" t="str">
            <v>POWERS 41-27</v>
          </cell>
          <cell r="D26" t="str">
            <v xml:space="preserve"> 41-27 POWERS</v>
          </cell>
          <cell r="E26">
            <v>6957</v>
          </cell>
          <cell r="F26">
            <v>0</v>
          </cell>
          <cell r="G26">
            <v>6957</v>
          </cell>
          <cell r="H26">
            <v>0</v>
          </cell>
          <cell r="I26">
            <v>37871</v>
          </cell>
          <cell r="J26">
            <v>0</v>
          </cell>
          <cell r="K26">
            <v>0</v>
          </cell>
          <cell r="L26">
            <v>0</v>
          </cell>
          <cell r="M26">
            <v>881</v>
          </cell>
        </row>
        <row r="27">
          <cell r="B27" t="str">
            <v>05-123-16398</v>
          </cell>
          <cell r="C27" t="str">
            <v>Powers Red X 27-04D</v>
          </cell>
          <cell r="D27" t="str">
            <v xml:space="preserve"> 27-04D Powers Red X</v>
          </cell>
          <cell r="E27">
            <v>6939</v>
          </cell>
          <cell r="F27">
            <v>0</v>
          </cell>
          <cell r="G27">
            <v>6939</v>
          </cell>
          <cell r="H27">
            <v>0</v>
          </cell>
          <cell r="I27">
            <v>33937</v>
          </cell>
          <cell r="J27">
            <v>0</v>
          </cell>
          <cell r="K27">
            <v>0</v>
          </cell>
          <cell r="L27">
            <v>0</v>
          </cell>
          <cell r="M27">
            <v>910</v>
          </cell>
        </row>
        <row r="28">
          <cell r="B28" t="str">
            <v>05-123-19635</v>
          </cell>
          <cell r="C28" t="str">
            <v>POWERS RED X 27-16Di</v>
          </cell>
          <cell r="D28" t="str">
            <v xml:space="preserve"> 27-16Di POWERS RED X</v>
          </cell>
          <cell r="E28">
            <v>6982</v>
          </cell>
          <cell r="F28">
            <v>0</v>
          </cell>
          <cell r="G28">
            <v>6982</v>
          </cell>
          <cell r="H28">
            <v>0</v>
          </cell>
          <cell r="I28">
            <v>35984</v>
          </cell>
          <cell r="J28">
            <v>0</v>
          </cell>
          <cell r="K28">
            <v>0</v>
          </cell>
          <cell r="L28">
            <v>0</v>
          </cell>
          <cell r="M28">
            <v>1018</v>
          </cell>
        </row>
        <row r="29">
          <cell r="B29" t="str">
            <v>05-123-28165</v>
          </cell>
          <cell r="C29" t="str">
            <v>POWERS ROBERT X 22-33D</v>
          </cell>
          <cell r="D29" t="e">
            <v>#N/A</v>
          </cell>
          <cell r="E29">
            <v>7020</v>
          </cell>
          <cell r="F29">
            <v>0</v>
          </cell>
          <cell r="G29">
            <v>7020</v>
          </cell>
          <cell r="H29">
            <v>0</v>
          </cell>
          <cell r="I29">
            <v>40050</v>
          </cell>
          <cell r="J29">
            <v>0</v>
          </cell>
          <cell r="K29">
            <v>0</v>
          </cell>
          <cell r="L29">
            <v>0</v>
          </cell>
          <cell r="M29">
            <v>897</v>
          </cell>
        </row>
        <row r="30">
          <cell r="B30" t="str">
            <v>05-123-08159</v>
          </cell>
          <cell r="C30" t="str">
            <v>POWERS USX X 27-7</v>
          </cell>
          <cell r="D30" t="str">
            <v xml:space="preserve"> 27-7 POWERS USX X</v>
          </cell>
          <cell r="E30">
            <v>6930</v>
          </cell>
          <cell r="F30">
            <v>0</v>
          </cell>
          <cell r="G30">
            <v>6930</v>
          </cell>
          <cell r="H30">
            <v>0</v>
          </cell>
          <cell r="I30">
            <v>27311</v>
          </cell>
          <cell r="J30">
            <v>0</v>
          </cell>
          <cell r="K30">
            <v>0</v>
          </cell>
          <cell r="L30">
            <v>0</v>
          </cell>
          <cell r="M30">
            <v>210</v>
          </cell>
        </row>
        <row r="31">
          <cell r="B31" t="str">
            <v>05-123-24862</v>
          </cell>
          <cell r="C31" t="str">
            <v>Powers USX X 28-08</v>
          </cell>
          <cell r="D31" t="str">
            <v xml:space="preserve"> 28-08 Powers USX X</v>
          </cell>
          <cell r="E31">
            <v>6989.61</v>
          </cell>
          <cell r="F31">
            <v>0</v>
          </cell>
          <cell r="G31">
            <v>6989.61</v>
          </cell>
          <cell r="H31">
            <v>0</v>
          </cell>
          <cell r="I31">
            <v>39179</v>
          </cell>
          <cell r="J31">
            <v>0</v>
          </cell>
          <cell r="K31">
            <v>0</v>
          </cell>
          <cell r="L31">
            <v>0</v>
          </cell>
          <cell r="M31">
            <v>961</v>
          </cell>
        </row>
        <row r="32">
          <cell r="B32" t="str">
            <v>05-123-32714</v>
          </cell>
          <cell r="C32" t="str">
            <v>POWERS X 22-21D</v>
          </cell>
          <cell r="D32" t="e">
            <v>#N/A</v>
          </cell>
          <cell r="E32" t="e">
            <v>#N/A</v>
          </cell>
          <cell r="F32">
            <v>0</v>
          </cell>
          <cell r="G32" t="e">
            <v>#N/A</v>
          </cell>
          <cell r="H32">
            <v>0</v>
          </cell>
          <cell r="I32">
            <v>40912</v>
          </cell>
          <cell r="J32">
            <v>0</v>
          </cell>
          <cell r="K32">
            <v>0</v>
          </cell>
          <cell r="L32">
            <v>0</v>
          </cell>
          <cell r="M32">
            <v>915</v>
          </cell>
        </row>
        <row r="33">
          <cell r="B33" t="str">
            <v>05-123-22858</v>
          </cell>
          <cell r="C33" t="str">
            <v>POWERS X 22-8JI</v>
          </cell>
          <cell r="D33" t="e">
            <v>#N/A</v>
          </cell>
          <cell r="E33">
            <v>6895.1</v>
          </cell>
          <cell r="F33">
            <v>0</v>
          </cell>
          <cell r="G33">
            <v>6895.1</v>
          </cell>
          <cell r="H33">
            <v>0</v>
          </cell>
          <cell r="I33">
            <v>38476</v>
          </cell>
          <cell r="J33">
            <v>0</v>
          </cell>
          <cell r="K33">
            <v>0</v>
          </cell>
          <cell r="L33">
            <v>0</v>
          </cell>
          <cell r="M33">
            <v>903</v>
          </cell>
        </row>
        <row r="34">
          <cell r="B34" t="str">
            <v>05-123-32259</v>
          </cell>
          <cell r="C34" t="str">
            <v>POWERS X22-02</v>
          </cell>
          <cell r="D34" t="e">
            <v>#N/A</v>
          </cell>
          <cell r="E34" t="e">
            <v>#N/A</v>
          </cell>
          <cell r="F34">
            <v>0</v>
          </cell>
          <cell r="G34" t="e">
            <v>#N/A</v>
          </cell>
          <cell r="H34">
            <v>0</v>
          </cell>
          <cell r="I34">
            <v>40770</v>
          </cell>
          <cell r="J34">
            <v>0</v>
          </cell>
          <cell r="K34">
            <v>0</v>
          </cell>
          <cell r="L34">
            <v>0</v>
          </cell>
          <cell r="M34">
            <v>866</v>
          </cell>
        </row>
        <row r="35">
          <cell r="B35" t="str">
            <v>05-123-32977</v>
          </cell>
          <cell r="C35" t="str">
            <v>POWERS X22-04</v>
          </cell>
          <cell r="D35" t="e">
            <v>#N/A</v>
          </cell>
          <cell r="E35" t="e">
            <v>#N/A</v>
          </cell>
          <cell r="F35">
            <v>0</v>
          </cell>
          <cell r="G35" t="e">
            <v>#N/A</v>
          </cell>
          <cell r="H35">
            <v>0</v>
          </cell>
          <cell r="I35">
            <v>40779</v>
          </cell>
          <cell r="J35">
            <v>0</v>
          </cell>
          <cell r="K35">
            <v>0</v>
          </cell>
          <cell r="L35" t="str">
            <v>RAPTOR - 600 FT.</v>
          </cell>
          <cell r="M35">
            <v>905</v>
          </cell>
        </row>
        <row r="36">
          <cell r="B36" t="str">
            <v>05-123-32608</v>
          </cell>
          <cell r="C36" t="str">
            <v>Powers X22-31</v>
          </cell>
          <cell r="D36" t="e">
            <v>#N/A</v>
          </cell>
          <cell r="E36" t="e">
            <v>#N/A</v>
          </cell>
          <cell r="F36">
            <v>0</v>
          </cell>
          <cell r="G36" t="e">
            <v>#N/A</v>
          </cell>
          <cell r="H36">
            <v>0</v>
          </cell>
          <cell r="I36">
            <v>40784</v>
          </cell>
          <cell r="J36">
            <v>0</v>
          </cell>
          <cell r="K36">
            <v>0</v>
          </cell>
          <cell r="L36">
            <v>0</v>
          </cell>
          <cell r="M36">
            <v>866</v>
          </cell>
        </row>
        <row r="37">
          <cell r="B37" t="str">
            <v>05-123-33013</v>
          </cell>
          <cell r="C37" t="str">
            <v>POWERS X27-15</v>
          </cell>
          <cell r="D37" t="str">
            <v xml:space="preserve"> X27-15 POWERS</v>
          </cell>
          <cell r="E37" t="e">
            <v>#N/A</v>
          </cell>
          <cell r="F37">
            <v>0</v>
          </cell>
          <cell r="G37" t="e">
            <v>#N/A</v>
          </cell>
          <cell r="H37">
            <v>0</v>
          </cell>
          <cell r="I37">
            <v>40790</v>
          </cell>
          <cell r="J37">
            <v>0</v>
          </cell>
          <cell r="K37">
            <v>0</v>
          </cell>
          <cell r="L37">
            <v>0</v>
          </cell>
          <cell r="M37">
            <v>995</v>
          </cell>
        </row>
        <row r="38">
          <cell r="B38" t="str">
            <v>05-123-32742</v>
          </cell>
          <cell r="C38" t="str">
            <v>RICKS 11-15</v>
          </cell>
          <cell r="D38" t="e">
            <v>#N/A</v>
          </cell>
          <cell r="E38">
            <v>0</v>
          </cell>
          <cell r="F38">
            <v>0</v>
          </cell>
          <cell r="G38">
            <v>0</v>
          </cell>
          <cell r="H38">
            <v>0</v>
          </cell>
          <cell r="I38">
            <v>0</v>
          </cell>
          <cell r="J38">
            <v>0</v>
          </cell>
          <cell r="K38">
            <v>0</v>
          </cell>
          <cell r="L38">
            <v>0</v>
          </cell>
          <cell r="M38">
            <v>0</v>
          </cell>
        </row>
        <row r="39">
          <cell r="B39" t="str">
            <v>05-123-32745</v>
          </cell>
          <cell r="C39" t="str">
            <v>RICKS 13-15</v>
          </cell>
          <cell r="D39" t="e">
            <v>#N/A</v>
          </cell>
          <cell r="E39">
            <v>6922.64</v>
          </cell>
          <cell r="F39" t="str">
            <v>100</v>
          </cell>
          <cell r="G39">
            <v>6822.64</v>
          </cell>
          <cell r="H39">
            <v>0</v>
          </cell>
          <cell r="I39">
            <v>40761</v>
          </cell>
          <cell r="J39">
            <v>0</v>
          </cell>
          <cell r="K39">
            <v>0</v>
          </cell>
          <cell r="L39">
            <v>0</v>
          </cell>
          <cell r="M39">
            <v>927</v>
          </cell>
        </row>
        <row r="40">
          <cell r="B40" t="str">
            <v>05-123-21890</v>
          </cell>
          <cell r="C40" t="str">
            <v>RICKS 14-15</v>
          </cell>
          <cell r="D40" t="e">
            <v>#N/A</v>
          </cell>
          <cell r="E40">
            <v>6952.82</v>
          </cell>
          <cell r="F40" t="str">
            <v>3750</v>
          </cell>
          <cell r="G40">
            <v>3202.8199999999997</v>
          </cell>
          <cell r="H40">
            <v>0</v>
          </cell>
          <cell r="I40">
            <v>37988</v>
          </cell>
          <cell r="J40">
            <v>0</v>
          </cell>
          <cell r="K40">
            <v>0</v>
          </cell>
          <cell r="L40">
            <v>0</v>
          </cell>
          <cell r="M40">
            <v>851</v>
          </cell>
        </row>
        <row r="41">
          <cell r="B41" t="str">
            <v>05-123-32738</v>
          </cell>
          <cell r="C41" t="str">
            <v>RICKS 23-15</v>
          </cell>
          <cell r="D41" t="e">
            <v>#N/A</v>
          </cell>
          <cell r="E41">
            <v>7356.99</v>
          </cell>
          <cell r="F41" t="str">
            <v>770</v>
          </cell>
          <cell r="G41">
            <v>6586.99</v>
          </cell>
          <cell r="H41">
            <v>0</v>
          </cell>
          <cell r="I41">
            <v>40772</v>
          </cell>
          <cell r="J41">
            <v>0</v>
          </cell>
          <cell r="K41">
            <v>0</v>
          </cell>
          <cell r="L41">
            <v>0</v>
          </cell>
          <cell r="M41">
            <v>930</v>
          </cell>
        </row>
        <row r="42">
          <cell r="B42" t="str">
            <v>05-123-32741</v>
          </cell>
          <cell r="C42" t="str">
            <v>RICKS 35-15</v>
          </cell>
          <cell r="D42" t="e">
            <v>#N/A</v>
          </cell>
          <cell r="E42">
            <v>6955.99</v>
          </cell>
          <cell r="F42" t="str">
            <v>750</v>
          </cell>
          <cell r="G42">
            <v>6205.99</v>
          </cell>
          <cell r="H42">
            <v>0</v>
          </cell>
          <cell r="I42">
            <v>40778</v>
          </cell>
          <cell r="J42">
            <v>0</v>
          </cell>
          <cell r="K42">
            <v>0</v>
          </cell>
          <cell r="L42">
            <v>0</v>
          </cell>
          <cell r="M42">
            <v>939</v>
          </cell>
        </row>
        <row r="43">
          <cell r="B43" t="str">
            <v>05-123-26896</v>
          </cell>
          <cell r="C43" t="str">
            <v>ROBERT POWERS  USX X 27-28</v>
          </cell>
          <cell r="D43" t="str">
            <v xml:space="preserve"> 27-28 ROBERT POWERS  USX X</v>
          </cell>
          <cell r="E43">
            <v>6904</v>
          </cell>
          <cell r="F43">
            <v>0</v>
          </cell>
          <cell r="G43">
            <v>6904</v>
          </cell>
          <cell r="H43">
            <v>0</v>
          </cell>
          <cell r="I43">
            <v>39639</v>
          </cell>
          <cell r="J43">
            <v>0</v>
          </cell>
          <cell r="K43">
            <v>0</v>
          </cell>
          <cell r="L43">
            <v>0</v>
          </cell>
          <cell r="M43">
            <v>927</v>
          </cell>
        </row>
        <row r="44">
          <cell r="B44" t="str">
            <v>05-123-26872</v>
          </cell>
          <cell r="C44" t="str">
            <v>ROBERT POWERS  USX X 27-31</v>
          </cell>
          <cell r="D44" t="e">
            <v>#N/A</v>
          </cell>
          <cell r="E44">
            <v>6907</v>
          </cell>
          <cell r="F44">
            <v>0</v>
          </cell>
          <cell r="G44">
            <v>6907</v>
          </cell>
          <cell r="H44">
            <v>0</v>
          </cell>
          <cell r="I44">
            <v>39654</v>
          </cell>
          <cell r="J44">
            <v>0</v>
          </cell>
          <cell r="K44">
            <v>0</v>
          </cell>
          <cell r="L44">
            <v>0</v>
          </cell>
          <cell r="M44">
            <v>933</v>
          </cell>
        </row>
        <row r="45">
          <cell r="B45" t="str">
            <v>05-123-25822</v>
          </cell>
          <cell r="C45" t="str">
            <v>ROBERT POWERS USX X 27-05</v>
          </cell>
          <cell r="D45" t="e">
            <v>#N/A</v>
          </cell>
          <cell r="E45">
            <v>6942</v>
          </cell>
          <cell r="F45">
            <v>0</v>
          </cell>
          <cell r="G45">
            <v>6942</v>
          </cell>
          <cell r="H45">
            <v>0</v>
          </cell>
          <cell r="I45">
            <v>39610</v>
          </cell>
          <cell r="J45">
            <v>0</v>
          </cell>
          <cell r="K45">
            <v>0</v>
          </cell>
          <cell r="L45">
            <v>0</v>
          </cell>
          <cell r="M45">
            <v>949</v>
          </cell>
        </row>
        <row r="46">
          <cell r="B46" t="str">
            <v>05-123-26837</v>
          </cell>
          <cell r="C46" t="str">
            <v>ROBERT POWERS USX X 27-18</v>
          </cell>
          <cell r="D46" t="str">
            <v xml:space="preserve"> 27-18 ROBERT POWERS USX X</v>
          </cell>
          <cell r="E46">
            <v>6944</v>
          </cell>
          <cell r="F46">
            <v>0</v>
          </cell>
          <cell r="G46">
            <v>6944</v>
          </cell>
          <cell r="H46">
            <v>0</v>
          </cell>
          <cell r="I46">
            <v>39622</v>
          </cell>
          <cell r="J46">
            <v>0</v>
          </cell>
          <cell r="K46">
            <v>0</v>
          </cell>
          <cell r="L46">
            <v>0</v>
          </cell>
          <cell r="M46">
            <v>984</v>
          </cell>
        </row>
        <row r="47">
          <cell r="B47" t="str">
            <v>05-123-14383</v>
          </cell>
          <cell r="C47" t="str">
            <v>ROBERT POWERS USX X 27-19</v>
          </cell>
          <cell r="D47" t="e">
            <v>#N/A</v>
          </cell>
          <cell r="E47" t="e">
            <v>#N/A</v>
          </cell>
          <cell r="F47">
            <v>0</v>
          </cell>
          <cell r="G47" t="e">
            <v>#N/A</v>
          </cell>
          <cell r="H47">
            <v>0</v>
          </cell>
          <cell r="I47">
            <v>32749</v>
          </cell>
          <cell r="J47">
            <v>0</v>
          </cell>
          <cell r="K47">
            <v>0</v>
          </cell>
          <cell r="L47">
            <v>0</v>
          </cell>
          <cell r="M47">
            <v>292</v>
          </cell>
        </row>
        <row r="48">
          <cell r="B48" t="str">
            <v>05-123-26836</v>
          </cell>
          <cell r="C48" t="str">
            <v>ROBERT POWERS USX X 27-22</v>
          </cell>
          <cell r="D48" t="str">
            <v xml:space="preserve"> 27-22 ROBERT POWERS USX X</v>
          </cell>
          <cell r="E48">
            <v>6923.52</v>
          </cell>
          <cell r="F48">
            <v>0</v>
          </cell>
          <cell r="G48">
            <v>6923.52</v>
          </cell>
          <cell r="H48">
            <v>0</v>
          </cell>
          <cell r="I48">
            <v>39627</v>
          </cell>
          <cell r="J48">
            <v>0</v>
          </cell>
          <cell r="K48">
            <v>0</v>
          </cell>
          <cell r="L48">
            <v>0</v>
          </cell>
          <cell r="M48">
            <v>987</v>
          </cell>
        </row>
        <row r="49">
          <cell r="B49" t="str">
            <v>05-123-26897</v>
          </cell>
          <cell r="C49" t="str">
            <v>ROBERT POWERS USX X 27-29</v>
          </cell>
          <cell r="D49" t="e">
            <v>#N/A</v>
          </cell>
          <cell r="E49">
            <v>6974</v>
          </cell>
          <cell r="F49">
            <v>0</v>
          </cell>
          <cell r="G49">
            <v>6974</v>
          </cell>
          <cell r="H49">
            <v>0</v>
          </cell>
          <cell r="I49">
            <v>39649</v>
          </cell>
          <cell r="J49">
            <v>0</v>
          </cell>
          <cell r="K49">
            <v>0</v>
          </cell>
          <cell r="L49">
            <v>0</v>
          </cell>
          <cell r="M49">
            <v>972</v>
          </cell>
        </row>
        <row r="50">
          <cell r="B50" t="str">
            <v>05-123-27025</v>
          </cell>
          <cell r="C50" t="str">
            <v>ROBERT POWERS USX X 27-30</v>
          </cell>
          <cell r="D50" t="e">
            <v>#N/A</v>
          </cell>
          <cell r="E50">
            <v>6923</v>
          </cell>
          <cell r="F50">
            <v>0</v>
          </cell>
          <cell r="G50">
            <v>6923</v>
          </cell>
          <cell r="H50">
            <v>0</v>
          </cell>
          <cell r="I50">
            <v>39660</v>
          </cell>
          <cell r="J50">
            <v>0</v>
          </cell>
          <cell r="K50">
            <v>0</v>
          </cell>
          <cell r="L50">
            <v>0</v>
          </cell>
          <cell r="M50">
            <v>953</v>
          </cell>
        </row>
        <row r="51">
          <cell r="B51" t="str">
            <v>05-123-27031</v>
          </cell>
          <cell r="C51" t="str">
            <v>ROBERT POWERS X 22-07</v>
          </cell>
          <cell r="D51" t="e">
            <v>#N/A</v>
          </cell>
          <cell r="E51">
            <v>6929</v>
          </cell>
          <cell r="F51">
            <v>0</v>
          </cell>
          <cell r="G51">
            <v>6929</v>
          </cell>
          <cell r="H51">
            <v>0</v>
          </cell>
          <cell r="I51">
            <v>39688</v>
          </cell>
          <cell r="J51">
            <v>0</v>
          </cell>
          <cell r="K51">
            <v>0</v>
          </cell>
          <cell r="L51">
            <v>0</v>
          </cell>
          <cell r="M51">
            <v>964</v>
          </cell>
        </row>
        <row r="52">
          <cell r="B52" t="str">
            <v>05-123-28040</v>
          </cell>
          <cell r="C52" t="str">
            <v>ROBERT POWERS X 22-10</v>
          </cell>
          <cell r="D52" t="e">
            <v>#N/A</v>
          </cell>
          <cell r="E52">
            <v>6930</v>
          </cell>
          <cell r="F52">
            <v>0</v>
          </cell>
          <cell r="G52">
            <v>6930</v>
          </cell>
          <cell r="H52">
            <v>0</v>
          </cell>
          <cell r="I52">
            <v>39694</v>
          </cell>
          <cell r="J52">
            <v>0</v>
          </cell>
          <cell r="K52">
            <v>0</v>
          </cell>
          <cell r="L52">
            <v>0</v>
          </cell>
          <cell r="M52">
            <v>950</v>
          </cell>
        </row>
        <row r="53">
          <cell r="B53" t="str">
            <v>05-123-26981</v>
          </cell>
          <cell r="C53" t="str">
            <v>ROBERT POWERS X 22-12</v>
          </cell>
          <cell r="D53" t="e">
            <v>#N/A</v>
          </cell>
          <cell r="E53">
            <v>6904</v>
          </cell>
          <cell r="F53">
            <v>0</v>
          </cell>
          <cell r="G53">
            <v>6904</v>
          </cell>
          <cell r="H53">
            <v>0</v>
          </cell>
          <cell r="I53">
            <v>39680</v>
          </cell>
          <cell r="J53">
            <v>0</v>
          </cell>
          <cell r="K53">
            <v>0</v>
          </cell>
          <cell r="L53">
            <v>0</v>
          </cell>
          <cell r="M53">
            <v>968</v>
          </cell>
        </row>
        <row r="54">
          <cell r="B54" t="str">
            <v>05-123-26980</v>
          </cell>
          <cell r="C54" t="str">
            <v>ROBERT POWERS X 22-14</v>
          </cell>
          <cell r="D54" t="e">
            <v>#N/A</v>
          </cell>
          <cell r="E54">
            <v>6920</v>
          </cell>
          <cell r="F54">
            <v>0</v>
          </cell>
          <cell r="G54">
            <v>6920</v>
          </cell>
          <cell r="H54">
            <v>0</v>
          </cell>
          <cell r="I54">
            <v>39679</v>
          </cell>
          <cell r="J54">
            <v>0</v>
          </cell>
          <cell r="K54">
            <v>0</v>
          </cell>
          <cell r="L54">
            <v>0</v>
          </cell>
          <cell r="M54">
            <v>948</v>
          </cell>
        </row>
        <row r="55">
          <cell r="B55" t="str">
            <v>05-123-26979</v>
          </cell>
          <cell r="C55" t="str">
            <v>ROBERT POWERS X 22-16</v>
          </cell>
          <cell r="D55" t="str">
            <v xml:space="preserve"> 22-16 ROBERT POWERS X</v>
          </cell>
          <cell r="E55">
            <v>6912</v>
          </cell>
          <cell r="F55">
            <v>0</v>
          </cell>
          <cell r="G55">
            <v>6912</v>
          </cell>
          <cell r="H55">
            <v>0</v>
          </cell>
          <cell r="I55">
            <v>39683</v>
          </cell>
          <cell r="J55">
            <v>0</v>
          </cell>
          <cell r="K55">
            <v>0</v>
          </cell>
          <cell r="L55">
            <v>0</v>
          </cell>
          <cell r="M55">
            <v>956</v>
          </cell>
        </row>
        <row r="56">
          <cell r="B56" t="str">
            <v>05-123-28164</v>
          </cell>
          <cell r="C56" t="str">
            <v>ROBERT POWERS X 22-22</v>
          </cell>
          <cell r="D56" t="e">
            <v>#N/A</v>
          </cell>
          <cell r="E56">
            <v>6914.17</v>
          </cell>
          <cell r="F56">
            <v>0</v>
          </cell>
          <cell r="G56">
            <v>6914.17</v>
          </cell>
          <cell r="H56">
            <v>0</v>
          </cell>
          <cell r="I56">
            <v>40048</v>
          </cell>
          <cell r="J56">
            <v>0</v>
          </cell>
          <cell r="K56">
            <v>0</v>
          </cell>
          <cell r="L56">
            <v>0</v>
          </cell>
          <cell r="M56">
            <v>914</v>
          </cell>
        </row>
        <row r="57">
          <cell r="B57" t="str">
            <v>05-123-29100</v>
          </cell>
          <cell r="C57" t="str">
            <v>ROBERT POWERS X 22-27</v>
          </cell>
          <cell r="D57" t="e">
            <v>#N/A</v>
          </cell>
          <cell r="E57" t="e">
            <v>#N/A</v>
          </cell>
          <cell r="F57">
            <v>0</v>
          </cell>
          <cell r="G57" t="e">
            <v>#N/A</v>
          </cell>
          <cell r="H57">
            <v>0</v>
          </cell>
          <cell r="I57">
            <v>40060</v>
          </cell>
          <cell r="J57">
            <v>0</v>
          </cell>
          <cell r="K57">
            <v>0</v>
          </cell>
          <cell r="L57">
            <v>0</v>
          </cell>
          <cell r="M57">
            <v>866</v>
          </cell>
        </row>
        <row r="58">
          <cell r="B58" t="str">
            <v>05-123-26971</v>
          </cell>
          <cell r="C58" t="str">
            <v>ROBERT POWERS X 22-6</v>
          </cell>
          <cell r="D58" t="e">
            <v>#N/A</v>
          </cell>
          <cell r="E58">
            <v>6862</v>
          </cell>
          <cell r="F58">
            <v>0</v>
          </cell>
          <cell r="G58">
            <v>6862</v>
          </cell>
          <cell r="H58">
            <v>0</v>
          </cell>
          <cell r="I58">
            <v>39670</v>
          </cell>
          <cell r="J58">
            <v>0</v>
          </cell>
          <cell r="K58">
            <v>0</v>
          </cell>
          <cell r="L58">
            <v>0</v>
          </cell>
          <cell r="M58">
            <v>943</v>
          </cell>
        </row>
        <row r="59">
          <cell r="B59" t="str">
            <v>05-123-26978</v>
          </cell>
          <cell r="C59" t="str">
            <v>ROBERT POWERS X 22-9</v>
          </cell>
          <cell r="D59" t="e">
            <v>#N/A</v>
          </cell>
          <cell r="E59">
            <v>6930</v>
          </cell>
          <cell r="F59">
            <v>0</v>
          </cell>
          <cell r="G59">
            <v>6930</v>
          </cell>
          <cell r="H59">
            <v>0</v>
          </cell>
          <cell r="I59">
            <v>39674</v>
          </cell>
          <cell r="J59">
            <v>0</v>
          </cell>
          <cell r="K59">
            <v>0</v>
          </cell>
          <cell r="L59">
            <v>0</v>
          </cell>
          <cell r="M59">
            <v>956</v>
          </cell>
        </row>
        <row r="60">
          <cell r="B60" t="str">
            <v>05-123-25823</v>
          </cell>
          <cell r="C60" t="str">
            <v>ROBERT POWERS X 27-09</v>
          </cell>
          <cell r="D60" t="str">
            <v xml:space="preserve"> 27-09 ROBERT POWERS X</v>
          </cell>
          <cell r="E60">
            <v>6919.93</v>
          </cell>
          <cell r="F60">
            <v>0</v>
          </cell>
          <cell r="G60">
            <v>6919.93</v>
          </cell>
          <cell r="H60">
            <v>0</v>
          </cell>
          <cell r="I60">
            <v>39617</v>
          </cell>
          <cell r="J60">
            <v>0</v>
          </cell>
          <cell r="K60">
            <v>0</v>
          </cell>
          <cell r="L60">
            <v>0</v>
          </cell>
          <cell r="M60">
            <v>988</v>
          </cell>
        </row>
        <row r="61">
          <cell r="B61" t="str">
            <v>05-123-26895</v>
          </cell>
          <cell r="C61" t="str">
            <v>ROBERT POWERS X 27-27</v>
          </cell>
          <cell r="D61" t="str">
            <v xml:space="preserve"> 27-27 ROBERT POWERS X</v>
          </cell>
          <cell r="E61">
            <v>6910</v>
          </cell>
          <cell r="F61">
            <v>0</v>
          </cell>
          <cell r="G61">
            <v>6910</v>
          </cell>
          <cell r="H61">
            <v>0</v>
          </cell>
          <cell r="I61">
            <v>39645</v>
          </cell>
          <cell r="J61">
            <v>0</v>
          </cell>
          <cell r="K61">
            <v>0</v>
          </cell>
          <cell r="L61">
            <v>0</v>
          </cell>
          <cell r="M61">
            <v>968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9"/>
  <sheetViews>
    <sheetView tabSelected="1" zoomScale="80" zoomScaleNormal="80" workbookViewId="0">
      <pane ySplit="3" topLeftCell="A4" activePane="bottomLeft" state="frozen"/>
      <selection pane="bottomLeft" activeCell="G53" sqref="G53"/>
    </sheetView>
  </sheetViews>
  <sheetFormatPr defaultColWidth="9.140625" defaultRowHeight="12.75" x14ac:dyDescent="0.2"/>
  <cols>
    <col min="1" max="1" width="13.7109375" style="44" customWidth="1"/>
    <col min="2" max="2" width="28" style="44" bestFit="1" customWidth="1"/>
    <col min="3" max="3" width="20.42578125" style="44" customWidth="1"/>
    <col min="4" max="4" width="15.28515625" style="44" customWidth="1"/>
    <col min="5" max="5" width="37.57031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54.7109375" style="44" customWidth="1"/>
    <col min="14" max="14" width="37.5703125" style="24" customWidth="1"/>
    <col min="15" max="16384" width="9.140625" style="21"/>
  </cols>
  <sheetData>
    <row r="1" spans="1:14" ht="15" customHeight="1" x14ac:dyDescent="0.2">
      <c r="A1" s="65" t="s">
        <v>61</v>
      </c>
      <c r="B1" s="66"/>
      <c r="C1" s="67"/>
      <c r="D1" s="63"/>
      <c r="E1" s="64"/>
      <c r="F1" s="64"/>
      <c r="G1" s="64"/>
      <c r="H1" s="64"/>
      <c r="I1" s="64"/>
      <c r="J1" s="64"/>
      <c r="K1" s="64"/>
      <c r="L1" s="64"/>
      <c r="M1" s="64"/>
      <c r="N1" s="21"/>
    </row>
    <row r="2" spans="1:14" s="19" customFormat="1" ht="43.5" customHeight="1" x14ac:dyDescent="0.25">
      <c r="A2" s="60" t="s">
        <v>32</v>
      </c>
      <c r="B2" s="61"/>
      <c r="C2" s="61"/>
      <c r="D2" s="62"/>
      <c r="E2" s="62"/>
      <c r="F2" s="62"/>
      <c r="G2" s="62"/>
      <c r="H2" s="62"/>
      <c r="I2" s="62"/>
      <c r="J2" s="62"/>
      <c r="K2" s="62"/>
      <c r="L2" s="62"/>
      <c r="M2" s="62"/>
    </row>
    <row r="3" spans="1:14"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200" t="s">
        <v>56</v>
      </c>
    </row>
    <row r="4" spans="1:14" ht="15" customHeight="1" x14ac:dyDescent="0.2">
      <c r="A4" s="32" t="s">
        <v>95</v>
      </c>
      <c r="B4" s="33" t="s">
        <v>96</v>
      </c>
      <c r="C4" s="33" t="s">
        <v>97</v>
      </c>
      <c r="D4" s="33">
        <v>78</v>
      </c>
      <c r="E4" s="33" t="s">
        <v>98</v>
      </c>
      <c r="F4" s="165" t="str">
        <f>VLOOKUP($A4,Sheet1!$A$3:$M$589,6,FALSE)</f>
        <v>5/8/2003</v>
      </c>
      <c r="G4" s="33" t="s">
        <v>216</v>
      </c>
      <c r="H4" s="166" t="str">
        <f>VLOOKUP($A4,Sheet1!$A$3:$M$589,8,FALSE)</f>
        <v>915</v>
      </c>
      <c r="I4" s="166" t="str">
        <f>VLOOKUP($A4,Sheet1!$A$3:$M$589,9,FALSE)</f>
        <v>800</v>
      </c>
      <c r="J4" s="166" t="s">
        <v>542</v>
      </c>
      <c r="K4" s="166" t="str">
        <f>VLOOKUP($A4,Sheet1!$A$3:$M$589,11,FALSE)</f>
        <v>6922</v>
      </c>
      <c r="L4" s="166" t="str">
        <f>VLOOKUP($A4,Sheet1!$A$3:$M$589,12,FALSE)</f>
        <v>6350</v>
      </c>
      <c r="M4" s="166"/>
      <c r="N4" s="23"/>
    </row>
    <row r="5" spans="1:14" ht="15" customHeight="1" x14ac:dyDescent="0.2">
      <c r="A5" s="36" t="s">
        <v>99</v>
      </c>
      <c r="B5" s="37" t="s">
        <v>100</v>
      </c>
      <c r="C5" s="37" t="s">
        <v>101</v>
      </c>
      <c r="D5" s="37">
        <v>82</v>
      </c>
      <c r="E5" s="37" t="s">
        <v>98</v>
      </c>
      <c r="F5" s="165" t="str">
        <f>VLOOKUP($A5,Sheet1!$A$3:$M$589,6,FALSE)</f>
        <v>4/25/1980</v>
      </c>
      <c r="G5" s="37" t="s">
        <v>217</v>
      </c>
      <c r="H5" s="166" t="str">
        <f>VLOOKUP($A5,Sheet1!$A$3:$M$589,8,FALSE)</f>
        <v>666</v>
      </c>
      <c r="I5" s="166" t="str">
        <f>VLOOKUP($A5,Sheet1!$A$3:$M$589,9,FALSE)</f>
        <v>720</v>
      </c>
      <c r="J5" s="166" t="s">
        <v>542</v>
      </c>
      <c r="K5" s="166" t="str">
        <f>VLOOKUP($A5,Sheet1!$A$3:$M$589,11,FALSE)</f>
        <v>6952</v>
      </c>
      <c r="L5" s="166" t="str">
        <f>VLOOKUP($A5,Sheet1!$A$3:$M$589,12,FALSE)</f>
        <v>7184</v>
      </c>
      <c r="M5" s="166"/>
      <c r="N5" s="21"/>
    </row>
    <row r="6" spans="1:14" ht="15" customHeight="1" x14ac:dyDescent="0.2">
      <c r="A6" s="32" t="s">
        <v>102</v>
      </c>
      <c r="B6" s="33" t="s">
        <v>103</v>
      </c>
      <c r="C6" s="33" t="s">
        <v>97</v>
      </c>
      <c r="D6" s="33">
        <v>97</v>
      </c>
      <c r="E6" s="33" t="s">
        <v>98</v>
      </c>
      <c r="F6" s="165" t="str">
        <f>VLOOKUP($A6,Sheet1!$A$3:$M$589,6,FALSE)</f>
        <v>9/11/08</v>
      </c>
      <c r="G6" s="33" t="s">
        <v>217</v>
      </c>
      <c r="H6" s="166" t="str">
        <f>VLOOKUP($A6,Sheet1!$A$3:$M$589,8,FALSE)</f>
        <v>896</v>
      </c>
      <c r="I6" s="166" t="str">
        <f>VLOOKUP($A6,Sheet1!$A$3:$M$589,9,FALSE)</f>
        <v>800</v>
      </c>
      <c r="J6" s="166" t="str">
        <f>VLOOKUP($A6,Sheet1!$A$3:$M$589,10,FALSE)</f>
        <v>DV tool at 5769'</v>
      </c>
      <c r="K6" s="166" t="str">
        <f>VLOOKUP($A6,Sheet1!$A$3:$M$589,11,FALSE)</f>
        <v>6950</v>
      </c>
      <c r="L6" s="166" t="str">
        <f>VLOOKUP($A6,Sheet1!$A$3:$M$589,12,FALSE)</f>
        <v>2000</v>
      </c>
      <c r="M6" s="166"/>
      <c r="N6" s="21"/>
    </row>
    <row r="7" spans="1:14" ht="15" customHeight="1" x14ac:dyDescent="0.2">
      <c r="A7" s="39" t="s">
        <v>104</v>
      </c>
      <c r="B7" s="37" t="s">
        <v>105</v>
      </c>
      <c r="C7" s="37" t="s">
        <v>106</v>
      </c>
      <c r="D7" s="37">
        <v>135</v>
      </c>
      <c r="E7" s="37" t="s">
        <v>98</v>
      </c>
      <c r="F7" s="165" t="str">
        <f>VLOOKUP($A7,Sheet1!$A$3:$M$589,6,FALSE)</f>
        <v>5/8/1980</v>
      </c>
      <c r="G7" s="37" t="s">
        <v>217</v>
      </c>
      <c r="H7" s="166" t="str">
        <f>VLOOKUP($A7,Sheet1!$A$3:$M$589,8,FALSE)</f>
        <v>643</v>
      </c>
      <c r="I7" s="166" t="str">
        <f>VLOOKUP($A7,Sheet1!$A$3:$M$589,9,FALSE)</f>
        <v>800</v>
      </c>
      <c r="J7" s="166" t="s">
        <v>542</v>
      </c>
      <c r="K7" s="166" t="str">
        <f>VLOOKUP($A7,Sheet1!$A$3:$M$589,11,FALSE)</f>
        <v>6930</v>
      </c>
      <c r="L7" s="166" t="str">
        <f>VLOOKUP($A7,Sheet1!$A$3:$M$589,12,FALSE)</f>
        <v>6654</v>
      </c>
      <c r="M7" s="166"/>
      <c r="N7" s="21"/>
    </row>
    <row r="8" spans="1:14" ht="15" customHeight="1" x14ac:dyDescent="0.2">
      <c r="A8" s="32" t="s">
        <v>107</v>
      </c>
      <c r="B8" s="33" t="s">
        <v>108</v>
      </c>
      <c r="C8" s="33" t="s">
        <v>106</v>
      </c>
      <c r="D8" s="33">
        <v>142</v>
      </c>
      <c r="E8" s="33" t="s">
        <v>98</v>
      </c>
      <c r="F8" s="165">
        <v>35695</v>
      </c>
      <c r="G8" s="33" t="s">
        <v>216</v>
      </c>
      <c r="H8" s="166">
        <v>963</v>
      </c>
      <c r="I8" s="166">
        <v>800</v>
      </c>
      <c r="J8" s="166" t="s">
        <v>8</v>
      </c>
      <c r="K8" s="166">
        <v>6916</v>
      </c>
      <c r="L8" s="166">
        <v>6870</v>
      </c>
      <c r="M8" s="166" t="s">
        <v>1970</v>
      </c>
      <c r="N8" s="21"/>
    </row>
    <row r="9" spans="1:14" ht="15" customHeight="1" x14ac:dyDescent="0.2">
      <c r="A9" s="39" t="s">
        <v>109</v>
      </c>
      <c r="B9" s="37" t="s">
        <v>110</v>
      </c>
      <c r="C9" s="37" t="s">
        <v>106</v>
      </c>
      <c r="D9" s="37">
        <v>158</v>
      </c>
      <c r="E9" s="37" t="s">
        <v>98</v>
      </c>
      <c r="F9" s="165" t="str">
        <f>VLOOKUP($A9,Sheet1!$A$3:$M$589,6,FALSE)</f>
        <v>11/26/1973</v>
      </c>
      <c r="G9" s="37" t="s">
        <v>216</v>
      </c>
      <c r="H9" s="166" t="str">
        <f>VLOOKUP($A9,Sheet1!$A$3:$M$589,8,FALSE)</f>
        <v>210</v>
      </c>
      <c r="I9" s="166" t="str">
        <f>VLOOKUP($A9,Sheet1!$A$3:$M$589,9,FALSE)</f>
        <v>800</v>
      </c>
      <c r="J9" s="166" t="s">
        <v>542</v>
      </c>
      <c r="K9" s="166" t="str">
        <f>VLOOKUP($A9,Sheet1!$A$3:$M$589,11,FALSE)</f>
        <v>6922</v>
      </c>
      <c r="L9" s="166" t="str">
        <f>VLOOKUP($A9,Sheet1!$A$3:$M$589,12,FALSE)</f>
        <v>0</v>
      </c>
      <c r="M9" s="166" t="str">
        <f>VLOOKUP($A9,Sheet1!$A$3:$M$589,13,FALSE)</f>
        <v>P&amp;A completed in 2013</v>
      </c>
      <c r="N9" s="21"/>
    </row>
    <row r="10" spans="1:14" ht="15" customHeight="1" x14ac:dyDescent="0.2">
      <c r="A10" s="32" t="s">
        <v>111</v>
      </c>
      <c r="B10" s="33" t="s">
        <v>112</v>
      </c>
      <c r="C10" s="33" t="s">
        <v>97</v>
      </c>
      <c r="D10" s="33">
        <v>168</v>
      </c>
      <c r="E10" s="33" t="s">
        <v>98</v>
      </c>
      <c r="F10" s="165" t="str">
        <f>VLOOKUP($A10,Sheet1!$A$3:$M$589,6,FALSE)</f>
        <v>7/9/2005</v>
      </c>
      <c r="G10" s="33" t="s">
        <v>217</v>
      </c>
      <c r="H10" s="166" t="str">
        <f>VLOOKUP($A10,Sheet1!$A$3:$M$589,8,FALSE)</f>
        <v>888</v>
      </c>
      <c r="I10" s="166" t="str">
        <f>VLOOKUP($A10,Sheet1!$A$3:$M$589,9,FALSE)</f>
        <v>800</v>
      </c>
      <c r="J10" s="166" t="s">
        <v>542</v>
      </c>
      <c r="K10" s="166" t="str">
        <f>VLOOKUP($A10,Sheet1!$A$3:$M$589,11,FALSE)</f>
        <v>6939</v>
      </c>
      <c r="L10" s="166" t="str">
        <f>VLOOKUP($A10,Sheet1!$A$3:$M$589,12,FALSE)</f>
        <v>6280</v>
      </c>
      <c r="M10" s="166"/>
      <c r="N10" s="21"/>
    </row>
    <row r="11" spans="1:14" ht="15" customHeight="1" x14ac:dyDescent="0.2">
      <c r="A11" s="39" t="s">
        <v>113</v>
      </c>
      <c r="B11" s="37" t="s">
        <v>114</v>
      </c>
      <c r="C11" s="37" t="s">
        <v>115</v>
      </c>
      <c r="D11" s="37">
        <v>197</v>
      </c>
      <c r="E11" s="37" t="s">
        <v>98</v>
      </c>
      <c r="F11" s="165" t="str">
        <f>VLOOKUP($A11,Sheet1!$A$3:$M$589,6,FALSE)</f>
        <v>10/12/2011</v>
      </c>
      <c r="G11" s="37" t="s">
        <v>217</v>
      </c>
      <c r="H11" s="166" t="str">
        <f>VLOOKUP($A11,Sheet1!$A$3:$M$589,8,FALSE)</f>
        <v>940</v>
      </c>
      <c r="I11" s="166" t="str">
        <f>VLOOKUP($A11,Sheet1!$A$3:$M$589,9,FALSE)</f>
        <v>720</v>
      </c>
      <c r="J11" s="166" t="s">
        <v>542</v>
      </c>
      <c r="K11" s="166" t="str">
        <f>VLOOKUP($A11,Sheet1!$A$3:$M$589,11,FALSE)</f>
        <v>7265</v>
      </c>
      <c r="L11" s="166" t="str">
        <f>VLOOKUP($A11,Sheet1!$A$3:$M$589,12,FALSE)</f>
        <v>740</v>
      </c>
      <c r="M11" s="166"/>
      <c r="N11" s="21"/>
    </row>
    <row r="12" spans="1:14" ht="15" customHeight="1" x14ac:dyDescent="0.2">
      <c r="A12" s="32" t="s">
        <v>116</v>
      </c>
      <c r="B12" s="33" t="s">
        <v>117</v>
      </c>
      <c r="C12" s="33" t="s">
        <v>115</v>
      </c>
      <c r="D12" s="33">
        <v>208</v>
      </c>
      <c r="E12" s="33" t="s">
        <v>98</v>
      </c>
      <c r="F12" s="165" t="str">
        <f>VLOOKUP($A12,Sheet1!$A$3:$M$589,6,FALSE)</f>
        <v>10/9/2011</v>
      </c>
      <c r="G12" s="33" t="s">
        <v>217</v>
      </c>
      <c r="H12" s="166" t="str">
        <f>VLOOKUP($A12,Sheet1!$A$3:$M$589,8,FALSE)</f>
        <v>951</v>
      </c>
      <c r="I12" s="166" t="str">
        <f>VLOOKUP($A12,Sheet1!$A$3:$M$589,9,FALSE)</f>
        <v>720</v>
      </c>
      <c r="J12" s="166" t="s">
        <v>542</v>
      </c>
      <c r="K12" s="166" t="str">
        <f>VLOOKUP($A12,Sheet1!$A$3:$M$589,11,FALSE)</f>
        <v>7038</v>
      </c>
      <c r="L12" s="166" t="str">
        <f>VLOOKUP($A12,Sheet1!$A$3:$M$589,12,FALSE)</f>
        <v>530</v>
      </c>
      <c r="M12" s="166"/>
      <c r="N12" s="21"/>
    </row>
    <row r="13" spans="1:14" ht="15" customHeight="1" x14ac:dyDescent="0.2">
      <c r="A13" s="39" t="s">
        <v>118</v>
      </c>
      <c r="B13" s="37" t="s">
        <v>119</v>
      </c>
      <c r="C13" s="37" t="s">
        <v>106</v>
      </c>
      <c r="D13" s="37">
        <v>215</v>
      </c>
      <c r="E13" s="37" t="s">
        <v>98</v>
      </c>
      <c r="F13" s="165">
        <v>30076</v>
      </c>
      <c r="G13" s="37" t="s">
        <v>216</v>
      </c>
      <c r="H13" s="166" t="s">
        <v>8</v>
      </c>
      <c r="I13" s="166">
        <v>800</v>
      </c>
      <c r="J13" s="166" t="s">
        <v>8</v>
      </c>
      <c r="K13" s="166" t="s">
        <v>8</v>
      </c>
      <c r="L13" s="166">
        <v>6400</v>
      </c>
      <c r="M13" s="166" t="s">
        <v>1971</v>
      </c>
      <c r="N13" s="21"/>
    </row>
    <row r="14" spans="1:14" ht="15" customHeight="1" x14ac:dyDescent="0.2">
      <c r="A14" s="32" t="s">
        <v>120</v>
      </c>
      <c r="B14" s="33" t="s">
        <v>121</v>
      </c>
      <c r="C14" s="33" t="s">
        <v>115</v>
      </c>
      <c r="D14" s="33">
        <v>228</v>
      </c>
      <c r="E14" s="33" t="s">
        <v>98</v>
      </c>
      <c r="F14" s="165" t="str">
        <f>VLOOKUP($A14,Sheet1!$A$3:$M$589,6,FALSE)</f>
        <v>10/6/2011</v>
      </c>
      <c r="G14" s="33" t="s">
        <v>217</v>
      </c>
      <c r="H14" s="166" t="str">
        <f>VLOOKUP($A14,Sheet1!$A$3:$M$589,8,FALSE)</f>
        <v>943</v>
      </c>
      <c r="I14" s="166" t="str">
        <f>VLOOKUP($A14,Sheet1!$A$3:$M$589,9,FALSE)</f>
        <v>720</v>
      </c>
      <c r="J14" s="166" t="s">
        <v>542</v>
      </c>
      <c r="K14" s="166" t="str">
        <f>VLOOKUP($A14,Sheet1!$A$3:$M$589,11,FALSE)</f>
        <v>7126</v>
      </c>
      <c r="L14" s="166" t="str">
        <f>VLOOKUP($A14,Sheet1!$A$3:$M$589,12,FALSE)</f>
        <v>870</v>
      </c>
      <c r="M14" s="166"/>
      <c r="N14" s="21"/>
    </row>
    <row r="15" spans="1:14" ht="15" customHeight="1" x14ac:dyDescent="0.2">
      <c r="A15" s="39" t="s">
        <v>122</v>
      </c>
      <c r="B15" s="37" t="s">
        <v>123</v>
      </c>
      <c r="C15" s="37" t="s">
        <v>115</v>
      </c>
      <c r="D15" s="37">
        <v>237</v>
      </c>
      <c r="E15" s="37" t="s">
        <v>98</v>
      </c>
      <c r="F15" s="165" t="str">
        <f>VLOOKUP($A15,Sheet1!$A$3:$M$589,6,FALSE)</f>
        <v>9/29/2011</v>
      </c>
      <c r="G15" s="37" t="s">
        <v>217</v>
      </c>
      <c r="H15" s="166" t="str">
        <f>VLOOKUP($A15,Sheet1!$A$3:$M$589,8,FALSE)</f>
        <v>952</v>
      </c>
      <c r="I15" s="166" t="str">
        <f>VLOOKUP($A15,Sheet1!$A$3:$M$589,9,FALSE)</f>
        <v>720</v>
      </c>
      <c r="J15" s="166" t="s">
        <v>542</v>
      </c>
      <c r="K15" s="166" t="str">
        <f>VLOOKUP($A15,Sheet1!$A$3:$M$589,11,FALSE)</f>
        <v>7336</v>
      </c>
      <c r="L15" s="166" t="str">
        <f>VLOOKUP($A15,Sheet1!$A$3:$M$589,12,FALSE)</f>
        <v>690</v>
      </c>
      <c r="M15" s="166"/>
      <c r="N15" s="21"/>
    </row>
    <row r="16" spans="1:14" ht="15" customHeight="1" x14ac:dyDescent="0.2">
      <c r="A16" s="32" t="s">
        <v>124</v>
      </c>
      <c r="B16" s="33" t="s">
        <v>125</v>
      </c>
      <c r="C16" s="33" t="s">
        <v>115</v>
      </c>
      <c r="D16" s="33">
        <v>333</v>
      </c>
      <c r="E16" s="33" t="s">
        <v>98</v>
      </c>
      <c r="F16" s="165" t="str">
        <f>VLOOKUP($A16,Sheet1!$A$3:$M$589,6,FALSE)</f>
        <v>3/1/2011</v>
      </c>
      <c r="G16" s="33" t="s">
        <v>3</v>
      </c>
      <c r="H16" s="166" t="str">
        <f>VLOOKUP($A16,Sheet1!$A$3:$M$589,8,FALSE)</f>
        <v>840</v>
      </c>
      <c r="I16" s="166" t="str">
        <f>VLOOKUP($A16,Sheet1!$A$3:$M$589,9,FALSE)</f>
        <v>556</v>
      </c>
      <c r="J16" s="166" t="str">
        <f>VLOOKUP($A16,Sheet1!$A$3:$M$589,10,FALSE)</f>
        <v>DV tool @ 3942</v>
      </c>
      <c r="K16" s="166" t="str">
        <f>VLOOKUP($A16,Sheet1!$A$3:$M$589,11,FALSE)</f>
        <v>7350</v>
      </c>
      <c r="L16" s="166" t="str">
        <f>VLOOKUP($A16,Sheet1!$A$3:$M$589,12,FALSE)</f>
        <v>634</v>
      </c>
      <c r="M16" s="166"/>
      <c r="N16" s="21"/>
    </row>
    <row r="17" spans="1:14" ht="15" customHeight="1" x14ac:dyDescent="0.2">
      <c r="A17" s="39" t="s">
        <v>126</v>
      </c>
      <c r="B17" s="37" t="s">
        <v>127</v>
      </c>
      <c r="C17" s="37" t="s">
        <v>128</v>
      </c>
      <c r="D17" s="37">
        <v>355</v>
      </c>
      <c r="E17" s="37" t="s">
        <v>98</v>
      </c>
      <c r="F17" s="165" t="str">
        <f>VLOOKUP($A17,Sheet1!$A$3:$M$589,6,FALSE)</f>
        <v>10/12/2013</v>
      </c>
      <c r="G17" s="37" t="s">
        <v>3</v>
      </c>
      <c r="H17" s="166" t="str">
        <f>VLOOKUP($A17,Sheet1!$A$3:$M$589,8,FALSE)</f>
        <v>1338</v>
      </c>
      <c r="I17" s="166" t="str">
        <f>VLOOKUP($A17,Sheet1!$A$3:$M$589,9,FALSE)</f>
        <v>920</v>
      </c>
      <c r="J17" s="166" t="s">
        <v>542</v>
      </c>
      <c r="K17" s="166" t="str">
        <f>VLOOKUP($A17,Sheet1!$A$3:$M$589,11,FALSE)</f>
        <v>7057</v>
      </c>
      <c r="L17" s="166" t="str">
        <f>VLOOKUP($A17,Sheet1!$A$3:$M$589,12,FALSE)</f>
        <v>154</v>
      </c>
      <c r="M17" s="166"/>
      <c r="N17" s="21"/>
    </row>
    <row r="18" spans="1:14" ht="15" customHeight="1" x14ac:dyDescent="0.2">
      <c r="A18" s="32" t="s">
        <v>129</v>
      </c>
      <c r="B18" s="33" t="s">
        <v>130</v>
      </c>
      <c r="C18" s="33" t="s">
        <v>101</v>
      </c>
      <c r="D18" s="33">
        <v>392</v>
      </c>
      <c r="E18" s="33" t="s">
        <v>98</v>
      </c>
      <c r="F18" s="165">
        <v>40649</v>
      </c>
      <c r="G18" s="33" t="s">
        <v>217</v>
      </c>
      <c r="H18" s="166">
        <v>790</v>
      </c>
      <c r="I18" s="166">
        <v>725</v>
      </c>
      <c r="J18" s="166" t="s">
        <v>542</v>
      </c>
      <c r="K18" s="166">
        <v>7045</v>
      </c>
      <c r="L18" s="166">
        <v>6480</v>
      </c>
      <c r="M18" s="166" t="s">
        <v>1972</v>
      </c>
      <c r="N18" s="21"/>
    </row>
    <row r="19" spans="1:14" ht="15" customHeight="1" x14ac:dyDescent="0.2">
      <c r="A19" s="39" t="s">
        <v>131</v>
      </c>
      <c r="B19" s="37" t="s">
        <v>132</v>
      </c>
      <c r="C19" s="37" t="s">
        <v>106</v>
      </c>
      <c r="D19" s="37">
        <v>550</v>
      </c>
      <c r="E19" s="37" t="s">
        <v>98</v>
      </c>
      <c r="F19" s="165">
        <v>26285</v>
      </c>
      <c r="G19" s="37" t="s">
        <v>217</v>
      </c>
      <c r="H19" s="166">
        <v>208</v>
      </c>
      <c r="I19" s="166">
        <v>800</v>
      </c>
      <c r="J19" s="166" t="s">
        <v>1974</v>
      </c>
      <c r="K19" s="166">
        <v>6952</v>
      </c>
      <c r="L19" s="166">
        <v>6100</v>
      </c>
      <c r="M19" s="166" t="s">
        <v>1973</v>
      </c>
      <c r="N19" s="21"/>
    </row>
    <row r="20" spans="1:14" ht="15" customHeight="1" x14ac:dyDescent="0.2">
      <c r="A20" s="32" t="s">
        <v>133</v>
      </c>
      <c r="B20" s="33" t="s">
        <v>134</v>
      </c>
      <c r="C20" s="33" t="s">
        <v>128</v>
      </c>
      <c r="D20" s="33">
        <v>595</v>
      </c>
      <c r="E20" s="33" t="s">
        <v>98</v>
      </c>
      <c r="F20" s="165" t="str">
        <f>VLOOKUP($A20,Sheet1!$A$3:$M$589,6,FALSE)</f>
        <v>9/30/2013</v>
      </c>
      <c r="G20" s="33" t="s">
        <v>3</v>
      </c>
      <c r="H20" s="166" t="str">
        <f>VLOOKUP($A20,Sheet1!$A$3:$M$589,8,FALSE)</f>
        <v>1336</v>
      </c>
      <c r="I20" s="166" t="str">
        <f>VLOOKUP($A20,Sheet1!$A$3:$M$589,9,FALSE)</f>
        <v>920</v>
      </c>
      <c r="J20" s="166" t="s">
        <v>542</v>
      </c>
      <c r="K20" s="166" t="str">
        <f>VLOOKUP($A20,Sheet1!$A$3:$M$589,11,FALSE)</f>
        <v>6960</v>
      </c>
      <c r="L20" s="166" t="str">
        <f>VLOOKUP($A20,Sheet1!$A$3:$M$589,12,FALSE)</f>
        <v>200</v>
      </c>
      <c r="M20" s="166"/>
      <c r="N20" s="21"/>
    </row>
    <row r="21" spans="1:14" ht="15" customHeight="1" x14ac:dyDescent="0.2">
      <c r="A21" s="39" t="s">
        <v>135</v>
      </c>
      <c r="B21" s="37" t="s">
        <v>136</v>
      </c>
      <c r="C21" s="37" t="s">
        <v>137</v>
      </c>
      <c r="D21" s="37">
        <v>619</v>
      </c>
      <c r="E21" s="37" t="s">
        <v>98</v>
      </c>
      <c r="F21" s="165" t="str">
        <f>VLOOKUP($A21,Sheet1!$A$3:$M$589,6,FALSE)</f>
        <v>2/15/06</v>
      </c>
      <c r="G21" s="37" t="s">
        <v>217</v>
      </c>
      <c r="H21" s="166" t="str">
        <f>VLOOKUP($A21,Sheet1!$A$3:$M$589,8,FALSE)</f>
        <v>891</v>
      </c>
      <c r="I21" s="166" t="str">
        <f>VLOOKUP($A21,Sheet1!$A$3:$M$589,9,FALSE)</f>
        <v>725</v>
      </c>
      <c r="J21" s="166" t="str">
        <f>VLOOKUP($A21,Sheet1!$A$3:$M$589,10,FALSE)</f>
        <v>DV tool at 3112</v>
      </c>
      <c r="K21" s="166" t="str">
        <f>VLOOKUP($A21,Sheet1!$A$3:$M$589,11,FALSE)</f>
        <v>6926</v>
      </c>
      <c r="L21" s="166" t="str">
        <f>VLOOKUP($A21,Sheet1!$A$3:$M$589,12,FALSE)</f>
        <v>6190</v>
      </c>
      <c r="M21" s="166"/>
      <c r="N21" s="21"/>
    </row>
    <row r="22" spans="1:14" ht="15" customHeight="1" x14ac:dyDescent="0.2">
      <c r="A22" s="32" t="s">
        <v>138</v>
      </c>
      <c r="B22" s="33" t="s">
        <v>139</v>
      </c>
      <c r="C22" s="33" t="s">
        <v>115</v>
      </c>
      <c r="D22" s="33">
        <v>623</v>
      </c>
      <c r="E22" s="33" t="s">
        <v>140</v>
      </c>
      <c r="F22" s="165" t="str">
        <f>VLOOKUP($A22,Sheet1!$A$3:$M$589,6,FALSE)</f>
        <v>NA</v>
      </c>
      <c r="G22" s="33" t="s">
        <v>219</v>
      </c>
      <c r="H22" s="166" t="str">
        <f>VLOOKUP($A22,Sheet1!$A$3:$M$589,8,FALSE)</f>
        <v>NA</v>
      </c>
      <c r="I22" s="166" t="str">
        <f>VLOOKUP($A22,Sheet1!$A$3:$M$589,9,FALSE)</f>
        <v>NA</v>
      </c>
      <c r="J22" s="166" t="s">
        <v>542</v>
      </c>
      <c r="K22" s="166" t="str">
        <f>VLOOKUP($A22,Sheet1!$A$3:$M$589,11,FALSE)</f>
        <v>NA</v>
      </c>
      <c r="L22" s="166" t="str">
        <f>VLOOKUP($A22,Sheet1!$A$3:$M$589,12,FALSE)</f>
        <v>NA</v>
      </c>
      <c r="M22" s="166" t="str">
        <f>VLOOKUP($A22,Sheet1!$A$3:$M$589,13,FALSE)</f>
        <v>Well never drilled</v>
      </c>
      <c r="N22" s="21"/>
    </row>
    <row r="23" spans="1:14" ht="15" customHeight="1" x14ac:dyDescent="0.2">
      <c r="A23" s="39" t="s">
        <v>141</v>
      </c>
      <c r="B23" s="37" t="s">
        <v>142</v>
      </c>
      <c r="C23" s="37" t="s">
        <v>115</v>
      </c>
      <c r="D23" s="37">
        <v>640</v>
      </c>
      <c r="E23" s="37" t="s">
        <v>98</v>
      </c>
      <c r="F23" s="165" t="str">
        <f>VLOOKUP($A23,Sheet1!$A$3:$M$589,6,FALSE)</f>
        <v>10/16/2011</v>
      </c>
      <c r="G23" s="37" t="s">
        <v>217</v>
      </c>
      <c r="H23" s="166" t="str">
        <f>VLOOKUP($A23,Sheet1!$A$3:$M$589,8,FALSE)</f>
        <v>946</v>
      </c>
      <c r="I23" s="166" t="str">
        <f>VLOOKUP($A23,Sheet1!$A$3:$M$589,9,FALSE)</f>
        <v>720</v>
      </c>
      <c r="J23" s="166" t="s">
        <v>542</v>
      </c>
      <c r="K23" s="166" t="str">
        <f>VLOOKUP($A23,Sheet1!$A$3:$M$589,11,FALSE)</f>
        <v>7167</v>
      </c>
      <c r="L23" s="166" t="str">
        <f>VLOOKUP($A23,Sheet1!$A$3:$M$589,12,FALSE)</f>
        <v>520</v>
      </c>
      <c r="M23" s="166"/>
      <c r="N23" s="21"/>
    </row>
    <row r="24" spans="1:14" ht="15" customHeight="1" x14ac:dyDescent="0.2">
      <c r="A24" s="32" t="s">
        <v>143</v>
      </c>
      <c r="B24" s="33" t="s">
        <v>144</v>
      </c>
      <c r="C24" s="33" t="s">
        <v>115</v>
      </c>
      <c r="D24" s="33">
        <v>662</v>
      </c>
      <c r="E24" s="33" t="s">
        <v>140</v>
      </c>
      <c r="F24" s="165" t="str">
        <f>VLOOKUP($A24,Sheet1!$A$3:$M$589,6,FALSE)</f>
        <v>NA</v>
      </c>
      <c r="G24" s="33" t="s">
        <v>219</v>
      </c>
      <c r="H24" s="166" t="str">
        <f>VLOOKUP($A24,Sheet1!$A$3:$M$589,8,FALSE)</f>
        <v>NA</v>
      </c>
      <c r="I24" s="166" t="str">
        <f>VLOOKUP($A24,Sheet1!$A$3:$M$589,9,FALSE)</f>
        <v>NA</v>
      </c>
      <c r="J24" s="166" t="s">
        <v>542</v>
      </c>
      <c r="K24" s="166" t="str">
        <f>VLOOKUP($A24,Sheet1!$A$3:$M$589,11,FALSE)</f>
        <v>NA</v>
      </c>
      <c r="L24" s="166" t="str">
        <f>VLOOKUP($A24,Sheet1!$A$3:$M$589,12,FALSE)</f>
        <v>NA</v>
      </c>
      <c r="M24" s="166" t="str">
        <f>VLOOKUP($A24,Sheet1!$A$3:$M$589,13,FALSE)</f>
        <v>Well never drilled</v>
      </c>
      <c r="N24" s="21"/>
    </row>
    <row r="25" spans="1:14" ht="15" customHeight="1" x14ac:dyDescent="0.2">
      <c r="A25" s="39" t="s">
        <v>145</v>
      </c>
      <c r="B25" s="37" t="s">
        <v>146</v>
      </c>
      <c r="C25" s="37" t="s">
        <v>101</v>
      </c>
      <c r="D25" s="37">
        <v>679</v>
      </c>
      <c r="E25" s="37" t="s">
        <v>147</v>
      </c>
      <c r="F25" s="165">
        <v>27034</v>
      </c>
      <c r="G25" s="37" t="s">
        <v>216</v>
      </c>
      <c r="H25" s="166">
        <v>218</v>
      </c>
      <c r="I25" s="166">
        <v>725</v>
      </c>
      <c r="J25" s="166" t="s">
        <v>8</v>
      </c>
      <c r="K25" s="166">
        <v>6968</v>
      </c>
      <c r="L25" s="166" t="s">
        <v>8</v>
      </c>
      <c r="M25" s="166" t="s">
        <v>1975</v>
      </c>
      <c r="N25" s="21"/>
    </row>
    <row r="26" spans="1:14" ht="15" customHeight="1" x14ac:dyDescent="0.2">
      <c r="A26" s="32" t="s">
        <v>148</v>
      </c>
      <c r="B26" s="33" t="s">
        <v>149</v>
      </c>
      <c r="C26" s="33" t="s">
        <v>115</v>
      </c>
      <c r="D26" s="33">
        <v>682</v>
      </c>
      <c r="E26" s="33" t="s">
        <v>98</v>
      </c>
      <c r="F26" s="165" t="str">
        <f>VLOOKUP($A26,Sheet1!$A$3:$M$589,6,FALSE)</f>
        <v>9/26/2011</v>
      </c>
      <c r="G26" s="33" t="s">
        <v>217</v>
      </c>
      <c r="H26" s="166" t="str">
        <f>VLOOKUP($A26,Sheet1!$A$3:$M$589,8,FALSE)</f>
        <v>943</v>
      </c>
      <c r="I26" s="166" t="str">
        <f>VLOOKUP($A26,Sheet1!$A$3:$M$589,9,FALSE)</f>
        <v>720</v>
      </c>
      <c r="J26" s="166" t="s">
        <v>542</v>
      </c>
      <c r="K26" s="166" t="str">
        <f>VLOOKUP($A26,Sheet1!$A$3:$M$589,11,FALSE)</f>
        <v>7118</v>
      </c>
      <c r="L26" s="166" t="str">
        <f>VLOOKUP($A26,Sheet1!$A$3:$M$589,12,FALSE)</f>
        <v>420</v>
      </c>
      <c r="M26" s="166"/>
      <c r="N26" s="21"/>
    </row>
    <row r="27" spans="1:14" ht="15" customHeight="1" x14ac:dyDescent="0.2">
      <c r="A27" s="39" t="s">
        <v>150</v>
      </c>
      <c r="B27" s="37" t="s">
        <v>151</v>
      </c>
      <c r="C27" s="37" t="s">
        <v>115</v>
      </c>
      <c r="D27" s="37">
        <v>774</v>
      </c>
      <c r="E27" s="37" t="s">
        <v>98</v>
      </c>
      <c r="F27" s="165" t="str">
        <f>VLOOKUP($A27,Sheet1!$A$3:$M$589,6,FALSE)</f>
        <v>10/3/2011</v>
      </c>
      <c r="G27" s="37" t="s">
        <v>220</v>
      </c>
      <c r="H27" s="166" t="str">
        <f>VLOOKUP($A27,Sheet1!$A$3:$M$589,8,FALSE)</f>
        <v>780</v>
      </c>
      <c r="I27" s="166" t="str">
        <f>VLOOKUP($A27,Sheet1!$A$3:$M$589,9,FALSE)</f>
        <v>720</v>
      </c>
      <c r="J27" s="166" t="s">
        <v>542</v>
      </c>
      <c r="K27" s="166" t="str">
        <f>VLOOKUP($A27,Sheet1!$A$3:$M$589,11,FALSE)</f>
        <v>NA</v>
      </c>
      <c r="L27" s="166" t="str">
        <f>VLOOKUP($A27,Sheet1!$A$3:$M$589,12,FALSE)</f>
        <v>NA</v>
      </c>
      <c r="M27" s="166" t="str">
        <f>VLOOKUP($A27,Sheet1!$A$3:$M$589,13,FALSE)</f>
        <v>P&amp;A completed in 2013. Only surface was drilled</v>
      </c>
      <c r="N27" s="21"/>
    </row>
    <row r="28" spans="1:14" ht="15" customHeight="1" x14ac:dyDescent="0.2">
      <c r="A28" s="32" t="s">
        <v>152</v>
      </c>
      <c r="B28" s="33" t="s">
        <v>153</v>
      </c>
      <c r="C28" s="33" t="s">
        <v>128</v>
      </c>
      <c r="D28" s="33">
        <v>776</v>
      </c>
      <c r="E28" s="33" t="s">
        <v>98</v>
      </c>
      <c r="F28" s="165" t="str">
        <f>VLOOKUP($A28,Sheet1!$A$3:$M$589,6,FALSE)</f>
        <v>7/7/2002</v>
      </c>
      <c r="G28" s="33" t="s">
        <v>217</v>
      </c>
      <c r="H28" s="166" t="str">
        <f>VLOOKUP($A28,Sheet1!$A$3:$M$589,8,FALSE)</f>
        <v>862</v>
      </c>
      <c r="I28" s="166" t="str">
        <f>VLOOKUP($A28,Sheet1!$A$3:$M$589,9,FALSE)</f>
        <v>800</v>
      </c>
      <c r="J28" s="166" t="s">
        <v>542</v>
      </c>
      <c r="K28" s="166" t="str">
        <f>VLOOKUP($A28,Sheet1!$A$3:$M$589,11,FALSE)</f>
        <v>6949</v>
      </c>
      <c r="L28" s="166" t="str">
        <f>VLOOKUP($A28,Sheet1!$A$3:$M$589,12,FALSE)</f>
        <v>6100</v>
      </c>
      <c r="M28" s="166"/>
      <c r="N28" s="21"/>
    </row>
    <row r="29" spans="1:14" ht="15" customHeight="1" x14ac:dyDescent="0.2">
      <c r="A29" s="39" t="s">
        <v>154</v>
      </c>
      <c r="B29" s="37" t="s">
        <v>155</v>
      </c>
      <c r="C29" s="37" t="s">
        <v>128</v>
      </c>
      <c r="D29" s="37">
        <v>782</v>
      </c>
      <c r="E29" s="37" t="s">
        <v>98</v>
      </c>
      <c r="F29" s="165" t="str">
        <f>VLOOKUP($A29,Sheet1!$A$3:$M$589,6,FALSE)</f>
        <v>2/21/1998</v>
      </c>
      <c r="G29" s="37" t="s">
        <v>217</v>
      </c>
      <c r="H29" s="166" t="str">
        <f>VLOOKUP($A29,Sheet1!$A$3:$M$589,8,FALSE)</f>
        <v>915</v>
      </c>
      <c r="I29" s="166" t="str">
        <f>VLOOKUP($A29,Sheet1!$A$3:$M$589,9,FALSE)</f>
        <v>800</v>
      </c>
      <c r="J29" s="166" t="s">
        <v>542</v>
      </c>
      <c r="K29" s="166" t="str">
        <f>VLOOKUP($A29,Sheet1!$A$3:$M$589,11,FALSE)</f>
        <v>6828</v>
      </c>
      <c r="L29" s="166" t="str">
        <f>VLOOKUP($A29,Sheet1!$A$3:$M$589,12,FALSE)</f>
        <v>6514</v>
      </c>
      <c r="M29" s="166"/>
      <c r="N29" s="21"/>
    </row>
    <row r="30" spans="1:14" ht="15" customHeight="1" x14ac:dyDescent="0.2">
      <c r="A30" s="32" t="s">
        <v>156</v>
      </c>
      <c r="B30" s="33" t="s">
        <v>157</v>
      </c>
      <c r="C30" s="33" t="s">
        <v>115</v>
      </c>
      <c r="D30" s="33">
        <v>782</v>
      </c>
      <c r="E30" s="33" t="s">
        <v>98</v>
      </c>
      <c r="F30" s="165" t="str">
        <f>VLOOKUP($A30,Sheet1!$A$3:$M$589,6,FALSE)</f>
        <v>10/3/2012</v>
      </c>
      <c r="G30" s="33" t="s">
        <v>217</v>
      </c>
      <c r="H30" s="166" t="str">
        <f>VLOOKUP($A30,Sheet1!$A$3:$M$589,8,FALSE)</f>
        <v>890</v>
      </c>
      <c r="I30" s="166" t="str">
        <f>VLOOKUP($A30,Sheet1!$A$3:$M$589,9,FALSE)</f>
        <v>570</v>
      </c>
      <c r="J30" s="166" t="s">
        <v>542</v>
      </c>
      <c r="K30" s="166" t="str">
        <f>VLOOKUP($A30,Sheet1!$A$3:$M$589,11,FALSE)</f>
        <v>7101</v>
      </c>
      <c r="L30" s="166" t="str">
        <f>VLOOKUP($A30,Sheet1!$A$3:$M$589,12,FALSE)</f>
        <v>150</v>
      </c>
      <c r="M30" s="166"/>
      <c r="N30" s="21"/>
    </row>
    <row r="31" spans="1:14" ht="15" customHeight="1" x14ac:dyDescent="0.2">
      <c r="A31" s="39" t="s">
        <v>158</v>
      </c>
      <c r="B31" s="37" t="s">
        <v>159</v>
      </c>
      <c r="C31" s="37" t="s">
        <v>137</v>
      </c>
      <c r="D31" s="37">
        <v>783</v>
      </c>
      <c r="E31" s="37" t="s">
        <v>98</v>
      </c>
      <c r="F31" s="165" t="str">
        <f>VLOOKUP($A31,Sheet1!$A$3:$M$589,6,FALSE)</f>
        <v>9/20/12</v>
      </c>
      <c r="G31" s="37" t="s">
        <v>217</v>
      </c>
      <c r="H31" s="166" t="str">
        <f>VLOOKUP($A31,Sheet1!$A$3:$M$589,8,FALSE)</f>
        <v>890</v>
      </c>
      <c r="I31" s="166" t="str">
        <f>VLOOKUP($A31,Sheet1!$A$3:$M$589,9,FALSE)</f>
        <v>570</v>
      </c>
      <c r="J31" s="166" t="s">
        <v>542</v>
      </c>
      <c r="K31" s="166" t="str">
        <f>VLOOKUP($A31,Sheet1!$A$3:$M$589,11,FALSE)</f>
        <v>6948</v>
      </c>
      <c r="L31" s="166" t="str">
        <f>VLOOKUP($A31,Sheet1!$A$3:$M$589,12,FALSE)</f>
        <v>510</v>
      </c>
      <c r="M31" s="166"/>
      <c r="N31" s="21"/>
    </row>
    <row r="32" spans="1:14" ht="15" customHeight="1" x14ac:dyDescent="0.2">
      <c r="A32" s="32" t="s">
        <v>160</v>
      </c>
      <c r="B32" s="33" t="s">
        <v>161</v>
      </c>
      <c r="C32" s="33" t="s">
        <v>101</v>
      </c>
      <c r="D32" s="33">
        <v>790</v>
      </c>
      <c r="E32" s="33" t="s">
        <v>98</v>
      </c>
      <c r="F32" s="165">
        <v>41171</v>
      </c>
      <c r="G32" s="33" t="s">
        <v>217</v>
      </c>
      <c r="H32" s="166">
        <v>928</v>
      </c>
      <c r="I32" s="166">
        <v>570</v>
      </c>
      <c r="J32" s="166" t="s">
        <v>542</v>
      </c>
      <c r="K32" s="166">
        <v>7072</v>
      </c>
      <c r="L32" s="166">
        <v>400</v>
      </c>
      <c r="M32" s="166"/>
      <c r="N32" s="21"/>
    </row>
    <row r="33" spans="1:14" ht="15" customHeight="1" x14ac:dyDescent="0.2">
      <c r="A33" s="39" t="s">
        <v>162</v>
      </c>
      <c r="B33" s="37" t="s">
        <v>163</v>
      </c>
      <c r="C33" s="37" t="s">
        <v>137</v>
      </c>
      <c r="D33" s="37">
        <v>809</v>
      </c>
      <c r="E33" s="37" t="s">
        <v>98</v>
      </c>
      <c r="F33" s="165" t="str">
        <f>VLOOKUP($A33,Sheet1!$A$3:$M$589,6,FALSE)</f>
        <v>9/22/12</v>
      </c>
      <c r="G33" s="37" t="s">
        <v>217</v>
      </c>
      <c r="H33" s="166" t="str">
        <f>VLOOKUP($A33,Sheet1!$A$3:$M$589,8,FALSE)</f>
        <v>890</v>
      </c>
      <c r="I33" s="166" t="str">
        <f>VLOOKUP($A33,Sheet1!$A$3:$M$589,9,FALSE)</f>
        <v>570</v>
      </c>
      <c r="J33" s="166" t="s">
        <v>542</v>
      </c>
      <c r="K33" s="166" t="str">
        <f>VLOOKUP($A33,Sheet1!$A$3:$M$589,11,FALSE)</f>
        <v>7114</v>
      </c>
      <c r="L33" s="166" t="str">
        <f>VLOOKUP($A33,Sheet1!$A$3:$M$589,12,FALSE)</f>
        <v>350</v>
      </c>
      <c r="M33" s="166"/>
      <c r="N33" s="21"/>
    </row>
    <row r="34" spans="1:14" ht="15" customHeight="1" x14ac:dyDescent="0.2">
      <c r="A34" s="32" t="s">
        <v>164</v>
      </c>
      <c r="B34" s="33" t="s">
        <v>165</v>
      </c>
      <c r="C34" s="33" t="s">
        <v>115</v>
      </c>
      <c r="D34" s="33">
        <v>820</v>
      </c>
      <c r="E34" s="33" t="s">
        <v>98</v>
      </c>
      <c r="F34" s="165" t="str">
        <f>VLOOKUP($A34,Sheet1!$A$3:$M$589,6,FALSE)</f>
        <v>7/31/1993</v>
      </c>
      <c r="G34" s="33" t="s">
        <v>217</v>
      </c>
      <c r="H34" s="166" t="str">
        <f>VLOOKUP($A34,Sheet1!$A$3:$M$589,8,FALSE)</f>
        <v>823</v>
      </c>
      <c r="I34" s="166" t="str">
        <f>VLOOKUP($A34,Sheet1!$A$3:$M$589,9,FALSE)</f>
        <v>720</v>
      </c>
      <c r="J34" s="166" t="s">
        <v>542</v>
      </c>
      <c r="K34" s="166" t="str">
        <f>VLOOKUP($A34,Sheet1!$A$3:$M$589,11,FALSE)</f>
        <v>6928</v>
      </c>
      <c r="L34" s="166" t="str">
        <f>VLOOKUP($A34,Sheet1!$A$3:$M$589,12,FALSE)</f>
        <v>6500</v>
      </c>
      <c r="M34" s="166"/>
      <c r="N34" s="21"/>
    </row>
    <row r="35" spans="1:14" ht="15" customHeight="1" x14ac:dyDescent="0.2">
      <c r="A35" s="39" t="s">
        <v>166</v>
      </c>
      <c r="B35" s="37" t="s">
        <v>167</v>
      </c>
      <c r="C35" s="37" t="s">
        <v>115</v>
      </c>
      <c r="D35" s="37">
        <v>836</v>
      </c>
      <c r="E35" s="37" t="s">
        <v>98</v>
      </c>
      <c r="F35" s="165" t="str">
        <f>VLOOKUP($A35,Sheet1!$A$3:$M$589,6,FALSE)</f>
        <v>8/12/1993</v>
      </c>
      <c r="G35" s="37" t="s">
        <v>217</v>
      </c>
      <c r="H35" s="166" t="str">
        <f>VLOOKUP($A35,Sheet1!$A$3:$M$589,8,FALSE)</f>
        <v>821</v>
      </c>
      <c r="I35" s="166" t="str">
        <f>VLOOKUP($A35,Sheet1!$A$3:$M$589,9,FALSE)</f>
        <v>720</v>
      </c>
      <c r="J35" s="166" t="s">
        <v>542</v>
      </c>
      <c r="K35" s="166" t="str">
        <f>VLOOKUP($A35,Sheet1!$A$3:$M$589,11,FALSE)</f>
        <v>6978</v>
      </c>
      <c r="L35" s="166" t="str">
        <f>VLOOKUP($A35,Sheet1!$A$3:$M$589,12,FALSE)</f>
        <v>6550</v>
      </c>
      <c r="M35" s="166" t="str">
        <f>VLOOKUP($A35,Sheet1!$A$3:$M$589,13,FALSE)</f>
        <v>P&amp;Acompleted  in 2015</v>
      </c>
      <c r="N35" s="21"/>
    </row>
    <row r="36" spans="1:14" ht="15" customHeight="1" x14ac:dyDescent="0.2">
      <c r="A36" s="32" t="s">
        <v>168</v>
      </c>
      <c r="B36" s="33" t="s">
        <v>169</v>
      </c>
      <c r="C36" s="33" t="s">
        <v>106</v>
      </c>
      <c r="D36" s="33">
        <v>845</v>
      </c>
      <c r="E36" s="33" t="s">
        <v>98</v>
      </c>
      <c r="F36" s="165">
        <v>39665</v>
      </c>
      <c r="G36" s="33" t="s">
        <v>217</v>
      </c>
      <c r="H36" s="166">
        <v>972</v>
      </c>
      <c r="I36" s="166">
        <v>800</v>
      </c>
      <c r="J36" s="166" t="s">
        <v>542</v>
      </c>
      <c r="K36" s="166">
        <v>6916</v>
      </c>
      <c r="L36" s="166">
        <v>1960</v>
      </c>
      <c r="M36" s="166"/>
      <c r="N36" s="21"/>
    </row>
    <row r="37" spans="1:14" ht="15" customHeight="1" x14ac:dyDescent="0.2">
      <c r="A37" s="39" t="s">
        <v>170</v>
      </c>
      <c r="B37" s="37" t="s">
        <v>171</v>
      </c>
      <c r="C37" s="37" t="s">
        <v>106</v>
      </c>
      <c r="D37" s="37">
        <v>880</v>
      </c>
      <c r="E37" s="37" t="s">
        <v>98</v>
      </c>
      <c r="F37" s="165">
        <v>39660</v>
      </c>
      <c r="G37" s="37" t="s">
        <v>217</v>
      </c>
      <c r="H37" s="166">
        <v>953</v>
      </c>
      <c r="I37" s="166">
        <v>800</v>
      </c>
      <c r="J37" s="166" t="s">
        <v>542</v>
      </c>
      <c r="K37" s="166">
        <v>6866</v>
      </c>
      <c r="L37" s="166">
        <v>1000</v>
      </c>
      <c r="M37" s="166"/>
      <c r="N37" s="21"/>
    </row>
    <row r="38" spans="1:14" ht="15" customHeight="1" x14ac:dyDescent="0.2">
      <c r="A38" s="32" t="s">
        <v>172</v>
      </c>
      <c r="B38" s="33" t="s">
        <v>173</v>
      </c>
      <c r="C38" s="33" t="s">
        <v>106</v>
      </c>
      <c r="D38" s="33">
        <v>900</v>
      </c>
      <c r="E38" s="33" t="s">
        <v>98</v>
      </c>
      <c r="F38" s="165">
        <v>39685</v>
      </c>
      <c r="G38" s="33" t="s">
        <v>217</v>
      </c>
      <c r="H38" s="166">
        <v>909</v>
      </c>
      <c r="I38" s="166">
        <v>800</v>
      </c>
      <c r="J38" s="166" t="s">
        <v>542</v>
      </c>
      <c r="K38" s="166">
        <v>6971</v>
      </c>
      <c r="L38" s="166">
        <v>2845</v>
      </c>
      <c r="M38" s="166"/>
      <c r="N38" s="21"/>
    </row>
    <row r="39" spans="1:14" ht="15" customHeight="1" x14ac:dyDescent="0.2">
      <c r="A39" s="39" t="s">
        <v>174</v>
      </c>
      <c r="B39" s="37" t="s">
        <v>175</v>
      </c>
      <c r="C39" s="37" t="s">
        <v>128</v>
      </c>
      <c r="D39" s="37">
        <v>936</v>
      </c>
      <c r="E39" s="37" t="s">
        <v>98</v>
      </c>
      <c r="F39" s="165" t="str">
        <f>VLOOKUP($A39,Sheet1!$A$3:$M$589,6,FALSE)</f>
        <v>9/11/2013</v>
      </c>
      <c r="G39" s="37" t="s">
        <v>3</v>
      </c>
      <c r="H39" s="166" t="str">
        <f>VLOOKUP($A39,Sheet1!$A$3:$M$589,8,FALSE)</f>
        <v>1301</v>
      </c>
      <c r="I39" s="166" t="str">
        <f>VLOOKUP($A39,Sheet1!$A$3:$M$589,9,FALSE)</f>
        <v>920</v>
      </c>
      <c r="J39" s="166" t="s">
        <v>542</v>
      </c>
      <c r="K39" s="166" t="str">
        <f>VLOOKUP($A39,Sheet1!$A$3:$M$589,11,FALSE)</f>
        <v>7047</v>
      </c>
      <c r="L39" s="166" t="str">
        <f>VLOOKUP($A39,Sheet1!$A$3:$M$589,12,FALSE)</f>
        <v>630</v>
      </c>
      <c r="M39" s="166"/>
      <c r="N39" s="21"/>
    </row>
    <row r="40" spans="1:14" ht="15" customHeight="1" x14ac:dyDescent="0.2">
      <c r="A40" s="32" t="s">
        <v>176</v>
      </c>
      <c r="B40" s="33" t="s">
        <v>177</v>
      </c>
      <c r="C40" s="33" t="s">
        <v>128</v>
      </c>
      <c r="D40" s="33">
        <v>974</v>
      </c>
      <c r="E40" s="33" t="s">
        <v>98</v>
      </c>
      <c r="F40" s="165" t="str">
        <f>VLOOKUP($A40,Sheet1!$A$3:$M$589,6,FALSE)</f>
        <v>10/28/2008</v>
      </c>
      <c r="G40" s="33" t="s">
        <v>217</v>
      </c>
      <c r="H40" s="166" t="str">
        <f>VLOOKUP($A40,Sheet1!$A$3:$M$589,8,FALSE)</f>
        <v>880</v>
      </c>
      <c r="I40" s="166" t="str">
        <f>VLOOKUP($A40,Sheet1!$A$3:$M$589,9,FALSE)</f>
        <v>800</v>
      </c>
      <c r="J40" s="166" t="s">
        <v>542</v>
      </c>
      <c r="K40" s="166" t="str">
        <f>VLOOKUP($A40,Sheet1!$A$3:$M$589,11,FALSE)</f>
        <v>6968</v>
      </c>
      <c r="L40" s="166" t="str">
        <f>VLOOKUP($A40,Sheet1!$A$3:$M$589,12,FALSE)</f>
        <v>3030</v>
      </c>
      <c r="M40" s="166"/>
      <c r="N40" s="21"/>
    </row>
    <row r="41" spans="1:14" ht="15" customHeight="1" x14ac:dyDescent="0.2">
      <c r="A41" s="39" t="s">
        <v>178</v>
      </c>
      <c r="B41" s="37" t="s">
        <v>179</v>
      </c>
      <c r="C41" s="37" t="s">
        <v>128</v>
      </c>
      <c r="D41" s="37">
        <v>978</v>
      </c>
      <c r="E41" s="37" t="s">
        <v>98</v>
      </c>
      <c r="F41" s="165" t="str">
        <f>VLOOKUP($A41,Sheet1!$A$3:$M$589,6,FALSE)</f>
        <v>1/23/2008</v>
      </c>
      <c r="G41" s="37" t="s">
        <v>217</v>
      </c>
      <c r="H41" s="166" t="str">
        <f>VLOOKUP($A41,Sheet1!$A$3:$M$589,8,FALSE)</f>
        <v>825</v>
      </c>
      <c r="I41" s="166" t="str">
        <f>VLOOKUP($A41,Sheet1!$A$3:$M$589,9,FALSE)</f>
        <v>800</v>
      </c>
      <c r="J41" s="166" t="str">
        <f>VLOOKUP($A41,Sheet1!$A$3:$M$589,10,FALSE)</f>
        <v>DV tool at 5522</v>
      </c>
      <c r="K41" s="166">
        <f>VLOOKUP($A41,Sheet1!$A$3:$M$589,11,FALSE)</f>
        <v>6932</v>
      </c>
      <c r="L41" s="166">
        <f>VLOOKUP($A41,Sheet1!$A$3:$M$589,12,FALSE)</f>
        <v>2800</v>
      </c>
      <c r="M41" s="166"/>
      <c r="N41" s="21"/>
    </row>
    <row r="42" spans="1:14" ht="15" customHeight="1" x14ac:dyDescent="0.2">
      <c r="A42" s="32" t="s">
        <v>180</v>
      </c>
      <c r="B42" s="33" t="s">
        <v>181</v>
      </c>
      <c r="C42" s="33" t="s">
        <v>106</v>
      </c>
      <c r="D42" s="33">
        <v>985</v>
      </c>
      <c r="E42" s="33" t="s">
        <v>98</v>
      </c>
      <c r="F42" s="165">
        <v>37573</v>
      </c>
      <c r="G42" s="33" t="s">
        <v>217</v>
      </c>
      <c r="H42" s="166">
        <v>913</v>
      </c>
      <c r="I42" s="166">
        <v>800</v>
      </c>
      <c r="J42" s="166" t="s">
        <v>542</v>
      </c>
      <c r="K42" s="166">
        <v>6916</v>
      </c>
      <c r="L42" s="166">
        <v>3750</v>
      </c>
      <c r="M42" s="166" t="s">
        <v>1976</v>
      </c>
      <c r="N42" s="21"/>
    </row>
    <row r="43" spans="1:14" ht="15" customHeight="1" x14ac:dyDescent="0.2">
      <c r="A43" s="39" t="s">
        <v>182</v>
      </c>
      <c r="B43" s="37" t="s">
        <v>183</v>
      </c>
      <c r="C43" s="37" t="s">
        <v>106</v>
      </c>
      <c r="D43" s="37">
        <v>1028</v>
      </c>
      <c r="E43" s="37" t="s">
        <v>98</v>
      </c>
      <c r="F43" s="165">
        <v>39694</v>
      </c>
      <c r="G43" s="37" t="s">
        <v>217</v>
      </c>
      <c r="H43" s="166">
        <v>950</v>
      </c>
      <c r="I43" s="166">
        <v>800</v>
      </c>
      <c r="J43" s="166" t="s">
        <v>542</v>
      </c>
      <c r="K43" s="166">
        <v>6900</v>
      </c>
      <c r="L43" s="166">
        <v>3170</v>
      </c>
      <c r="M43" s="166"/>
      <c r="N43" s="21"/>
    </row>
    <row r="44" spans="1:14" ht="15" customHeight="1" x14ac:dyDescent="0.2">
      <c r="A44" s="32" t="s">
        <v>184</v>
      </c>
      <c r="B44" s="33" t="s">
        <v>185</v>
      </c>
      <c r="C44" s="33" t="s">
        <v>106</v>
      </c>
      <c r="D44" s="33">
        <v>1055</v>
      </c>
      <c r="E44" s="33" t="s">
        <v>98</v>
      </c>
      <c r="F44" s="165">
        <v>37623</v>
      </c>
      <c r="G44" s="33" t="s">
        <v>217</v>
      </c>
      <c r="H44" s="166">
        <v>822</v>
      </c>
      <c r="I44" s="166">
        <v>800</v>
      </c>
      <c r="J44" s="166" t="s">
        <v>1977</v>
      </c>
      <c r="K44" s="166">
        <v>6915</v>
      </c>
      <c r="L44" s="166">
        <v>6390</v>
      </c>
      <c r="M44" s="166" t="s">
        <v>1978</v>
      </c>
      <c r="N44" s="21"/>
    </row>
    <row r="45" spans="1:14" ht="15" customHeight="1" x14ac:dyDescent="0.2">
      <c r="A45" s="39" t="s">
        <v>186</v>
      </c>
      <c r="B45" s="37" t="s">
        <v>187</v>
      </c>
      <c r="C45" s="37" t="s">
        <v>101</v>
      </c>
      <c r="D45" s="37">
        <v>1107</v>
      </c>
      <c r="E45" s="37" t="s">
        <v>98</v>
      </c>
      <c r="F45" s="165">
        <v>41176</v>
      </c>
      <c r="G45" s="37" t="s">
        <v>217</v>
      </c>
      <c r="H45" s="166">
        <v>929</v>
      </c>
      <c r="I45" s="166">
        <v>725</v>
      </c>
      <c r="J45" s="166" t="s">
        <v>542</v>
      </c>
      <c r="K45" s="166">
        <v>7050</v>
      </c>
      <c r="L45" s="166">
        <v>550</v>
      </c>
      <c r="M45" s="166"/>
      <c r="N45" s="21"/>
    </row>
    <row r="46" spans="1:14" ht="15" customHeight="1" x14ac:dyDescent="0.2">
      <c r="A46" s="32" t="s">
        <v>188</v>
      </c>
      <c r="B46" s="33" t="s">
        <v>189</v>
      </c>
      <c r="C46" s="33" t="s">
        <v>115</v>
      </c>
      <c r="D46" s="33">
        <v>1162</v>
      </c>
      <c r="E46" s="33" t="s">
        <v>98</v>
      </c>
      <c r="F46" s="165" t="str">
        <f>VLOOKUP($A46,Sheet1!$A$3:$M$589,6,FALSE)</f>
        <v>10/18/1982</v>
      </c>
      <c r="G46" s="33" t="s">
        <v>217</v>
      </c>
      <c r="H46" s="166" t="str">
        <f>VLOOKUP($A46,Sheet1!$A$3:$M$589,8,FALSE)</f>
        <v>215</v>
      </c>
      <c r="I46" s="166" t="str">
        <f>VLOOKUP($A46,Sheet1!$A$3:$M$589,9,FALSE)</f>
        <v>720</v>
      </c>
      <c r="J46" s="166" t="s">
        <v>542</v>
      </c>
      <c r="K46" s="166" t="str">
        <f>VLOOKUP($A46,Sheet1!$A$3:$M$589,11,FALSE)</f>
        <v>6925</v>
      </c>
      <c r="L46" s="166" t="str">
        <f>VLOOKUP($A46,Sheet1!$A$3:$M$589,12,FALSE)</f>
        <v>6730</v>
      </c>
      <c r="M46" s="166"/>
      <c r="N46" s="21"/>
    </row>
    <row r="47" spans="1:14" ht="15" customHeight="1" x14ac:dyDescent="0.2">
      <c r="A47" s="39" t="s">
        <v>190</v>
      </c>
      <c r="B47" s="37" t="s">
        <v>191</v>
      </c>
      <c r="C47" s="37" t="s">
        <v>115</v>
      </c>
      <c r="D47" s="37">
        <v>1166</v>
      </c>
      <c r="E47" s="37" t="s">
        <v>98</v>
      </c>
      <c r="F47" s="165" t="str">
        <f>VLOOKUP($A47,Sheet1!$A$3:$M$589,6,FALSE)</f>
        <v>2/26/2011</v>
      </c>
      <c r="G47" s="37" t="s">
        <v>3</v>
      </c>
      <c r="H47" s="166" t="str">
        <f>VLOOKUP($A47,Sheet1!$A$3:$M$589,8,FALSE)</f>
        <v>836</v>
      </c>
      <c r="I47" s="166" t="str">
        <f>VLOOKUP($A47,Sheet1!$A$3:$M$589,9,FALSE)</f>
        <v>556</v>
      </c>
      <c r="J47" s="166" t="str">
        <f>VLOOKUP($A47,Sheet1!$A$3:$M$589,10,FALSE)</f>
        <v>DV tool @ 3894</v>
      </c>
      <c r="K47" s="166" t="str">
        <f>VLOOKUP($A47,Sheet1!$A$3:$M$589,11,FALSE)</f>
        <v>7184</v>
      </c>
      <c r="L47" s="166" t="str">
        <f>VLOOKUP($A47,Sheet1!$A$3:$M$589,12,FALSE)</f>
        <v>700</v>
      </c>
      <c r="M47" s="166"/>
      <c r="N47" s="21"/>
    </row>
    <row r="48" spans="1:14" ht="15" customHeight="1" x14ac:dyDescent="0.2">
      <c r="A48" s="32" t="s">
        <v>192</v>
      </c>
      <c r="B48" s="33" t="s">
        <v>193</v>
      </c>
      <c r="C48" s="33" t="s">
        <v>115</v>
      </c>
      <c r="D48" s="33">
        <v>1185</v>
      </c>
      <c r="E48" s="33" t="s">
        <v>194</v>
      </c>
      <c r="F48" s="165" t="str">
        <f>VLOOKUP($A48,Sheet1!$A$3:$M$589,6,FALSE)</f>
        <v>10/16/1973</v>
      </c>
      <c r="G48" s="33" t="s">
        <v>217</v>
      </c>
      <c r="H48" s="166" t="str">
        <f>VLOOKUP($A48,Sheet1!$A$3:$M$589,8,FALSE)</f>
        <v>233</v>
      </c>
      <c r="I48" s="166" t="str">
        <f>VLOOKUP($A48,Sheet1!$A$3:$M$589,9,FALSE)</f>
        <v>720</v>
      </c>
      <c r="J48" s="166" t="s">
        <v>542</v>
      </c>
      <c r="K48" s="166" t="str">
        <f>VLOOKUP($A48,Sheet1!$A$3:$M$589,11,FALSE)</f>
        <v>6932</v>
      </c>
      <c r="L48" s="166">
        <f>VLOOKUP($A48,Sheet1!$A$3:$M$589,12,FALSE)</f>
        <v>0</v>
      </c>
      <c r="M48" s="166"/>
      <c r="N48" s="21"/>
    </row>
    <row r="49" spans="1:14" ht="15" customHeight="1" x14ac:dyDescent="0.2">
      <c r="A49" s="39" t="s">
        <v>195</v>
      </c>
      <c r="B49" s="37" t="s">
        <v>196</v>
      </c>
      <c r="C49" s="37" t="s">
        <v>106</v>
      </c>
      <c r="D49" s="37">
        <v>1243</v>
      </c>
      <c r="E49" s="37" t="s">
        <v>98</v>
      </c>
      <c r="F49" s="165">
        <v>37638</v>
      </c>
      <c r="G49" s="37" t="s">
        <v>217</v>
      </c>
      <c r="H49" s="166">
        <v>828</v>
      </c>
      <c r="I49" s="166">
        <v>720</v>
      </c>
      <c r="J49" s="166" t="s">
        <v>1980</v>
      </c>
      <c r="K49" s="166">
        <v>6896</v>
      </c>
      <c r="L49" s="166">
        <v>3000</v>
      </c>
      <c r="M49" s="166" t="s">
        <v>1979</v>
      </c>
      <c r="N49" s="21"/>
    </row>
    <row r="50" spans="1:14" ht="15" customHeight="1" x14ac:dyDescent="0.2">
      <c r="A50" s="32" t="s">
        <v>197</v>
      </c>
      <c r="B50" s="33" t="s">
        <v>198</v>
      </c>
      <c r="C50" s="33" t="s">
        <v>115</v>
      </c>
      <c r="D50" s="33">
        <v>1254</v>
      </c>
      <c r="E50" s="33" t="s">
        <v>98</v>
      </c>
      <c r="F50" s="165" t="str">
        <f>VLOOKUP($A50,Sheet1!$A$3:$M$589,6,FALSE)</f>
        <v>10/5/2012</v>
      </c>
      <c r="G50" s="33" t="s">
        <v>217</v>
      </c>
      <c r="H50" s="166" t="str">
        <f>VLOOKUP($A50,Sheet1!$A$3:$M$589,8,FALSE)</f>
        <v>890</v>
      </c>
      <c r="I50" s="166" t="str">
        <f>VLOOKUP($A50,Sheet1!$A$3:$M$589,9,FALSE)</f>
        <v>570</v>
      </c>
      <c r="J50" s="166" t="s">
        <v>542</v>
      </c>
      <c r="K50" s="166" t="str">
        <f>VLOOKUP($A50,Sheet1!$A$3:$M$589,11,FALSE)</f>
        <v>7154</v>
      </c>
      <c r="L50" s="166" t="str">
        <f>VLOOKUP($A50,Sheet1!$A$3:$M$589,12,FALSE)</f>
        <v>400</v>
      </c>
      <c r="M50" s="166"/>
      <c r="N50" s="21"/>
    </row>
    <row r="51" spans="1:14" ht="15" customHeight="1" x14ac:dyDescent="0.2">
      <c r="A51" s="39" t="s">
        <v>199</v>
      </c>
      <c r="B51" s="37" t="s">
        <v>200</v>
      </c>
      <c r="C51" s="37" t="s">
        <v>101</v>
      </c>
      <c r="D51" s="37">
        <v>1287</v>
      </c>
      <c r="E51" s="37" t="s">
        <v>98</v>
      </c>
      <c r="F51" s="165">
        <v>40653</v>
      </c>
      <c r="G51" s="37" t="s">
        <v>3</v>
      </c>
      <c r="H51" s="166">
        <v>768</v>
      </c>
      <c r="I51" s="166">
        <v>725</v>
      </c>
      <c r="J51" s="166" t="s">
        <v>542</v>
      </c>
      <c r="K51" s="166">
        <v>6998</v>
      </c>
      <c r="L51" s="166">
        <v>500</v>
      </c>
      <c r="M51" s="166"/>
      <c r="N51" s="21"/>
    </row>
    <row r="52" spans="1:14" ht="15" customHeight="1" x14ac:dyDescent="0.2">
      <c r="A52" s="32" t="s">
        <v>201</v>
      </c>
      <c r="B52" s="33" t="s">
        <v>202</v>
      </c>
      <c r="C52" s="33" t="s">
        <v>128</v>
      </c>
      <c r="D52" s="33">
        <v>1304</v>
      </c>
      <c r="E52" s="33" t="s">
        <v>98</v>
      </c>
      <c r="F52" s="165" t="str">
        <f>VLOOKUP($A52,Sheet1!$A$3:$M$589,6,FALSE)</f>
        <v>NA</v>
      </c>
      <c r="G52" s="33" t="s">
        <v>36</v>
      </c>
      <c r="H52" s="166" t="str">
        <f>VLOOKUP($A52,Sheet1!$A$3:$M$589,8,FALSE)</f>
        <v>NA</v>
      </c>
      <c r="I52" s="166" t="str">
        <f>VLOOKUP($A52,Sheet1!$A$3:$M$589,9,FALSE)</f>
        <v>NA</v>
      </c>
      <c r="J52" s="166" t="s">
        <v>542</v>
      </c>
      <c r="K52" s="166" t="str">
        <f>VLOOKUP($A52,Sheet1!$A$3:$M$589,11,FALSE)</f>
        <v>NA</v>
      </c>
      <c r="L52" s="166" t="str">
        <f>VLOOKUP($A52,Sheet1!$A$3:$M$589,12,FALSE)</f>
        <v>NA</v>
      </c>
      <c r="M52" s="166" t="str">
        <f>VLOOKUP($A52,Sheet1!$A$3:$M$589,13,FALSE)</f>
        <v>Well never drilled</v>
      </c>
      <c r="N52" s="21"/>
    </row>
    <row r="53" spans="1:14" ht="15" customHeight="1" x14ac:dyDescent="0.2">
      <c r="A53" s="39" t="s">
        <v>203</v>
      </c>
      <c r="B53" s="37" t="s">
        <v>204</v>
      </c>
      <c r="C53" s="37" t="s">
        <v>128</v>
      </c>
      <c r="D53" s="37">
        <v>1326</v>
      </c>
      <c r="E53" s="37" t="s">
        <v>205</v>
      </c>
      <c r="F53" s="165" t="str">
        <f>VLOOKUP($A53,Sheet1!$A$3:$M$589,6,FALSE)</f>
        <v>NA</v>
      </c>
      <c r="G53" s="37" t="s">
        <v>219</v>
      </c>
      <c r="H53" s="166" t="str">
        <f>VLOOKUP($A53,Sheet1!$A$3:$M$589,8,FALSE)</f>
        <v>NA</v>
      </c>
      <c r="I53" s="166" t="str">
        <f>VLOOKUP($A53,Sheet1!$A$3:$M$589,9,FALSE)</f>
        <v>NA</v>
      </c>
      <c r="J53" s="166" t="s">
        <v>542</v>
      </c>
      <c r="K53" s="166" t="str">
        <f>VLOOKUP($A53,Sheet1!$A$3:$M$589,11,FALSE)</f>
        <v>NA</v>
      </c>
      <c r="L53" s="166" t="str">
        <f>VLOOKUP($A53,Sheet1!$A$3:$M$589,12,FALSE)</f>
        <v>NA</v>
      </c>
      <c r="M53" s="166" t="str">
        <f>VLOOKUP($A53,Sheet1!$A$3:$M$589,13,FALSE)</f>
        <v>Well never drilled</v>
      </c>
      <c r="N53" s="22"/>
    </row>
    <row r="54" spans="1:14" ht="15" customHeight="1" x14ac:dyDescent="0.2">
      <c r="A54" s="41" t="s">
        <v>206</v>
      </c>
      <c r="B54" s="42" t="s">
        <v>207</v>
      </c>
      <c r="C54" s="42" t="s">
        <v>128</v>
      </c>
      <c r="D54" s="42">
        <v>1367</v>
      </c>
      <c r="E54" s="42" t="s">
        <v>98</v>
      </c>
      <c r="F54" s="165" t="str">
        <f>VLOOKUP($A54,Sheet1!$A$3:$M$589,6,FALSE)</f>
        <v>10/24/1992</v>
      </c>
      <c r="G54" s="42" t="s">
        <v>217</v>
      </c>
      <c r="H54" s="166" t="str">
        <f>VLOOKUP($A54,Sheet1!$A$3:$M$589,8,FALSE)</f>
        <v>835</v>
      </c>
      <c r="I54" s="166" t="str">
        <f>VLOOKUP($A54,Sheet1!$A$3:$M$589,9,FALSE)</f>
        <v>800</v>
      </c>
      <c r="J54" s="166" t="s">
        <v>542</v>
      </c>
      <c r="K54" s="166" t="str">
        <f>VLOOKUP($A54,Sheet1!$A$3:$M$589,11,FALSE)</f>
        <v>6928</v>
      </c>
      <c r="L54" s="166" t="str">
        <f>VLOOKUP($A54,Sheet1!$A$3:$M$589,12,FALSE)</f>
        <v>6520</v>
      </c>
      <c r="M54" s="166"/>
      <c r="N54" s="21"/>
    </row>
    <row r="55" spans="1:14" x14ac:dyDescent="0.2">
      <c r="A55" s="44" t="s">
        <v>208</v>
      </c>
      <c r="B55" s="44" t="s">
        <v>209</v>
      </c>
      <c r="C55" s="44" t="s">
        <v>128</v>
      </c>
      <c r="D55" s="44">
        <v>1474</v>
      </c>
      <c r="E55" s="44" t="s">
        <v>98</v>
      </c>
      <c r="F55" s="165" t="str">
        <f>VLOOKUP($A55,Sheet1!$A$3:$M$589,6,FALSE)</f>
        <v>11/11/2013</v>
      </c>
      <c r="G55" s="44" t="s">
        <v>3</v>
      </c>
      <c r="H55" s="166" t="str">
        <f>VLOOKUP($A55,Sheet1!$A$3:$M$589,8,FALSE)</f>
        <v>1325</v>
      </c>
      <c r="I55" s="166" t="str">
        <f>VLOOKUP($A55,Sheet1!$A$3:$M$589,9,FALSE)</f>
        <v>920</v>
      </c>
      <c r="J55" s="166" t="s">
        <v>542</v>
      </c>
      <c r="K55" s="166" t="str">
        <f>VLOOKUP($A55,Sheet1!$A$3:$M$589,11,FALSE)</f>
        <v>7086</v>
      </c>
      <c r="L55" s="166" t="str">
        <f>VLOOKUP($A55,Sheet1!$A$3:$M$589,12,FALSE)</f>
        <v>330</v>
      </c>
      <c r="M55" s="166"/>
      <c r="N55" s="21"/>
    </row>
    <row r="56" spans="1:14" x14ac:dyDescent="0.2">
      <c r="A56" s="44" t="s">
        <v>210</v>
      </c>
      <c r="B56" s="44" t="s">
        <v>211</v>
      </c>
      <c r="C56" s="44" t="s">
        <v>115</v>
      </c>
      <c r="D56" s="44">
        <v>1475</v>
      </c>
      <c r="E56" s="44" t="s">
        <v>98</v>
      </c>
      <c r="F56" s="165" t="str">
        <f>VLOOKUP($A56,Sheet1!$A$3:$M$589,6,FALSE)</f>
        <v>3/5/2011</v>
      </c>
      <c r="G56" s="44" t="s">
        <v>3</v>
      </c>
      <c r="H56" s="166" t="str">
        <f>VLOOKUP($A56,Sheet1!$A$3:$M$589,8,FALSE)</f>
        <v>817</v>
      </c>
      <c r="I56" s="166" t="str">
        <f>VLOOKUP($A56,Sheet1!$A$3:$M$589,9,FALSE)</f>
        <v>556</v>
      </c>
      <c r="J56" s="166" t="str">
        <f>VLOOKUP($A56,Sheet1!$A$3:$M$589,10,FALSE)</f>
        <v>DV tool @ 3785'</v>
      </c>
      <c r="K56" s="166" t="str">
        <f>VLOOKUP($A56,Sheet1!$A$3:$M$589,11,FALSE)</f>
        <v>7054</v>
      </c>
      <c r="L56" s="166" t="str">
        <f>VLOOKUP($A56,Sheet1!$A$3:$M$589,12,FALSE)</f>
        <v>732</v>
      </c>
      <c r="M56" s="166"/>
      <c r="N56" s="21"/>
    </row>
    <row r="57" spans="1:14" x14ac:dyDescent="0.2">
      <c r="A57" s="44" t="s">
        <v>212</v>
      </c>
      <c r="B57" s="44" t="s">
        <v>213</v>
      </c>
      <c r="C57" s="44" t="s">
        <v>115</v>
      </c>
      <c r="D57" s="44">
        <v>1480</v>
      </c>
      <c r="E57" s="44" t="s">
        <v>98</v>
      </c>
      <c r="F57" s="165" t="str">
        <f>VLOOKUP($A57,Sheet1!$A$3:$M$589,6,FALSE)</f>
        <v>2/21/2011</v>
      </c>
      <c r="G57" s="44" t="s">
        <v>3</v>
      </c>
      <c r="H57" s="166" t="str">
        <f>VLOOKUP($A57,Sheet1!$A$3:$M$589,8,FALSE)</f>
        <v>813</v>
      </c>
      <c r="I57" s="166" t="str">
        <f>VLOOKUP($A57,Sheet1!$A$3:$M$589,9,FALSE)</f>
        <v>556</v>
      </c>
      <c r="J57" s="166" t="str">
        <f>VLOOKUP($A57,Sheet1!$A$3:$M$589,10,FALSE)</f>
        <v>DV tool @ 3694'</v>
      </c>
      <c r="K57" s="166" t="str">
        <f>VLOOKUP($A57,Sheet1!$A$3:$M$589,11,FALSE)</f>
        <v>7442</v>
      </c>
      <c r="L57" s="166" t="str">
        <f>VLOOKUP($A57,Sheet1!$A$3:$M$589,12,FALSE)</f>
        <v>700</v>
      </c>
      <c r="M57" s="166"/>
      <c r="N57" s="21"/>
    </row>
    <row r="58" spans="1:14" x14ac:dyDescent="0.2">
      <c r="A58" s="44" t="s">
        <v>214</v>
      </c>
      <c r="B58" s="44" t="s">
        <v>215</v>
      </c>
      <c r="C58" s="44" t="s">
        <v>101</v>
      </c>
      <c r="D58" s="44">
        <v>1480</v>
      </c>
      <c r="E58" s="44" t="s">
        <v>98</v>
      </c>
      <c r="F58" s="165">
        <v>41177</v>
      </c>
      <c r="G58" s="44" t="s">
        <v>3</v>
      </c>
      <c r="H58" s="166">
        <v>930</v>
      </c>
      <c r="I58" s="166">
        <v>725</v>
      </c>
      <c r="J58" s="166" t="s">
        <v>542</v>
      </c>
      <c r="K58" s="166">
        <v>7100</v>
      </c>
      <c r="L58" s="166">
        <v>600</v>
      </c>
      <c r="M58" s="166"/>
      <c r="N58" s="21"/>
    </row>
    <row r="59" spans="1:14" x14ac:dyDescent="0.2">
      <c r="N59" s="21"/>
    </row>
    <row r="60" spans="1:14" x14ac:dyDescent="0.2">
      <c r="N60" s="21"/>
    </row>
    <row r="61" spans="1:14" x14ac:dyDescent="0.2">
      <c r="N61" s="21"/>
    </row>
    <row r="62" spans="1:14" x14ac:dyDescent="0.2">
      <c r="N62" s="21"/>
    </row>
    <row r="63" spans="1:14" x14ac:dyDescent="0.2">
      <c r="N63" s="21"/>
    </row>
    <row r="64" spans="1:14" x14ac:dyDescent="0.2">
      <c r="N64" s="21"/>
    </row>
    <row r="65" spans="14:14" x14ac:dyDescent="0.2">
      <c r="N65" s="21"/>
    </row>
    <row r="66" spans="14:14" x14ac:dyDescent="0.2">
      <c r="N66" s="21"/>
    </row>
    <row r="67" spans="14:14" x14ac:dyDescent="0.2">
      <c r="N67" s="21"/>
    </row>
    <row r="68" spans="14:14" x14ac:dyDescent="0.2">
      <c r="N68" s="21"/>
    </row>
    <row r="69" spans="14:14" x14ac:dyDescent="0.2">
      <c r="N69" s="21"/>
    </row>
    <row r="70" spans="14:14" x14ac:dyDescent="0.2">
      <c r="N70" s="21"/>
    </row>
    <row r="71" spans="14:14" x14ac:dyDescent="0.2">
      <c r="N71" s="21"/>
    </row>
    <row r="72" spans="14:14" x14ac:dyDescent="0.2">
      <c r="N72" s="21"/>
    </row>
    <row r="73" spans="14:14" x14ac:dyDescent="0.2">
      <c r="N73" s="21"/>
    </row>
    <row r="74" spans="14:14" x14ac:dyDescent="0.2">
      <c r="N74" s="21"/>
    </row>
    <row r="75" spans="14:14" x14ac:dyDescent="0.2">
      <c r="N75" s="21"/>
    </row>
    <row r="76" spans="14:14" x14ac:dyDescent="0.2">
      <c r="N76" s="21"/>
    </row>
    <row r="77" spans="14:14" x14ac:dyDescent="0.2">
      <c r="N77" s="21"/>
    </row>
    <row r="78" spans="14:14" x14ac:dyDescent="0.2">
      <c r="N78" s="21"/>
    </row>
    <row r="79" spans="14:14" x14ac:dyDescent="0.2">
      <c r="N79" s="21"/>
    </row>
  </sheetData>
  <mergeCells count="3">
    <mergeCell ref="D1:M1"/>
    <mergeCell ref="A1:C1"/>
    <mergeCell ref="A2:M2"/>
  </mergeCells>
  <conditionalFormatting sqref="A4:M58">
    <cfRule type="expression" dxfId="0" priority="1">
      <formula>MOD(ROW(),2)=1</formula>
    </cfRule>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89"/>
  <sheetViews>
    <sheetView topLeftCell="E536" workbookViewId="0">
      <selection activeCell="J4" sqref="J4"/>
    </sheetView>
  </sheetViews>
  <sheetFormatPr defaultRowHeight="12.75" x14ac:dyDescent="0.2"/>
  <cols>
    <col min="1" max="1" width="12.140625" bestFit="1" customWidth="1"/>
    <col min="2" max="2" width="31.5703125" bestFit="1" customWidth="1"/>
    <col min="3" max="3" width="22.7109375" bestFit="1" customWidth="1"/>
    <col min="4" max="4" width="9" bestFit="1" customWidth="1"/>
    <col min="5" max="5" width="44" bestFit="1" customWidth="1"/>
    <col min="6" max="6" width="10.140625" bestFit="1" customWidth="1"/>
    <col min="7" max="7" width="8" bestFit="1" customWidth="1"/>
    <col min="9" max="9" width="9" bestFit="1" customWidth="1"/>
    <col min="10" max="10" width="58.42578125" bestFit="1" customWidth="1"/>
    <col min="11" max="11" width="18.140625" bestFit="1" customWidth="1"/>
    <col min="12" max="12" width="8.5703125" bestFit="1" customWidth="1"/>
    <col min="13" max="13" width="87.42578125" bestFit="1" customWidth="1"/>
  </cols>
  <sheetData>
    <row r="1" spans="1:13" ht="18" x14ac:dyDescent="0.2">
      <c r="A1" s="104"/>
      <c r="B1" s="105"/>
      <c r="C1" s="105"/>
      <c r="D1" s="106"/>
      <c r="E1" s="106"/>
      <c r="F1" s="106"/>
      <c r="G1" s="106"/>
      <c r="H1" s="106"/>
      <c r="I1" s="106"/>
      <c r="J1" s="106"/>
      <c r="K1" s="106"/>
      <c r="L1" s="106"/>
      <c r="M1" s="106"/>
    </row>
    <row r="2" spans="1:13" ht="153" x14ac:dyDescent="0.2">
      <c r="A2" s="27" t="s">
        <v>59</v>
      </c>
      <c r="B2" s="107" t="s">
        <v>57</v>
      </c>
      <c r="C2" s="107" t="s">
        <v>55</v>
      </c>
      <c r="D2" s="107" t="s">
        <v>62</v>
      </c>
      <c r="E2" s="107" t="s">
        <v>58</v>
      </c>
      <c r="F2" s="107" t="s">
        <v>63</v>
      </c>
      <c r="G2" s="107" t="s">
        <v>221</v>
      </c>
      <c r="H2" s="107" t="s">
        <v>65</v>
      </c>
      <c r="I2" s="108" t="s">
        <v>80</v>
      </c>
      <c r="J2" s="109" t="s">
        <v>39</v>
      </c>
      <c r="K2" s="110" t="s">
        <v>60</v>
      </c>
      <c r="L2" s="107" t="s">
        <v>66</v>
      </c>
      <c r="M2" s="111" t="s">
        <v>56</v>
      </c>
    </row>
    <row r="3" spans="1:13" x14ac:dyDescent="0.2">
      <c r="A3" s="112" t="s">
        <v>222</v>
      </c>
      <c r="B3" s="113" t="s">
        <v>223</v>
      </c>
      <c r="C3" s="114" t="s">
        <v>224</v>
      </c>
      <c r="D3" s="114">
        <v>1155</v>
      </c>
      <c r="E3" s="114" t="s">
        <v>225</v>
      </c>
      <c r="F3" s="114" t="s">
        <v>226</v>
      </c>
      <c r="G3" s="114" t="s">
        <v>220</v>
      </c>
      <c r="H3" s="114" t="s">
        <v>227</v>
      </c>
      <c r="I3" s="112" t="s">
        <v>228</v>
      </c>
      <c r="J3" s="112"/>
      <c r="K3" s="112" t="s">
        <v>229</v>
      </c>
      <c r="L3" s="112"/>
      <c r="M3" s="112" t="s">
        <v>230</v>
      </c>
    </row>
    <row r="4" spans="1:13" x14ac:dyDescent="0.2">
      <c r="A4" s="115" t="s">
        <v>222</v>
      </c>
      <c r="B4" s="113" t="s">
        <v>223</v>
      </c>
      <c r="C4" s="116" t="s">
        <v>231</v>
      </c>
      <c r="D4" s="116">
        <v>778</v>
      </c>
      <c r="E4" s="116" t="s">
        <v>232</v>
      </c>
      <c r="F4" s="117" t="s">
        <v>8</v>
      </c>
      <c r="G4" s="116" t="s">
        <v>233</v>
      </c>
      <c r="H4" s="117" t="s">
        <v>8</v>
      </c>
      <c r="I4" s="115" t="s">
        <v>234</v>
      </c>
      <c r="J4" s="118" t="s">
        <v>8</v>
      </c>
      <c r="K4" s="118" t="s">
        <v>8</v>
      </c>
      <c r="L4" s="118" t="s">
        <v>8</v>
      </c>
      <c r="M4" s="115"/>
    </row>
    <row r="5" spans="1:13" ht="15" x14ac:dyDescent="0.25">
      <c r="A5" s="119" t="s">
        <v>235</v>
      </c>
      <c r="B5" s="120" t="s">
        <v>236</v>
      </c>
      <c r="C5" s="120" t="s">
        <v>237</v>
      </c>
      <c r="D5" s="120">
        <v>1933</v>
      </c>
      <c r="E5" s="120" t="s">
        <v>238</v>
      </c>
      <c r="F5" s="121">
        <f>VLOOKUP(A5,'[1]List of Wells - Blank'!$C$4:$R$64,6,FALSE)</f>
        <v>26149</v>
      </c>
      <c r="G5" s="122" t="str">
        <f>VLOOKUP($A5,'[1]List of Wells - Blank'!$C$4:$R$64,7,FALSE)</f>
        <v>PR</v>
      </c>
      <c r="H5" s="122">
        <f>VLOOKUP($A5,'[1]List of Wells - Blank'!$C$4:$R$64,8,FALSE)</f>
        <v>496</v>
      </c>
      <c r="I5" s="122">
        <f>VLOOKUP($A5,'[1]List of Wells - Blank'!$C$4:$R$64,9,FALSE)</f>
        <v>800</v>
      </c>
      <c r="J5" s="122" t="str">
        <f>VLOOKUP($A5,'[1]List of Wells - Blank'!$C$4:$R$64,10,FALSE)</f>
        <v>Has sqz holes at 850 and cmt from 1350 to 380</v>
      </c>
      <c r="K5" s="122">
        <f>VLOOKUP($A5,'[1]List of Wells - Blank'!$C$4:$R$64,11,FALSE)</f>
        <v>6978</v>
      </c>
      <c r="L5" s="122">
        <f>VLOOKUP($A5,'[1]List of Wells - Blank'!$C$4:$R$64,12,FALSE)</f>
        <v>6150</v>
      </c>
      <c r="M5" s="122" t="str">
        <f>VLOOKUP($A5,'[1]List of Wells - Blank'!$C$4:$R$64,13,FALSE)</f>
        <v>Has a sqz to cover CD/NB. Log in Log Delivery Solution</v>
      </c>
    </row>
    <row r="6" spans="1:13" x14ac:dyDescent="0.2">
      <c r="A6" s="123" t="s">
        <v>239</v>
      </c>
      <c r="B6" s="124" t="s">
        <v>240</v>
      </c>
      <c r="C6" s="123" t="s">
        <v>241</v>
      </c>
      <c r="D6" s="123">
        <v>1097</v>
      </c>
      <c r="E6" s="123" t="s">
        <v>242</v>
      </c>
      <c r="F6" s="123" t="s">
        <v>243</v>
      </c>
      <c r="G6" s="123" t="s">
        <v>217</v>
      </c>
      <c r="H6" s="125" t="s">
        <v>244</v>
      </c>
      <c r="I6" s="123" t="s">
        <v>245</v>
      </c>
      <c r="J6" s="123"/>
      <c r="K6" s="123" t="s">
        <v>229</v>
      </c>
      <c r="L6" s="123" t="s">
        <v>246</v>
      </c>
      <c r="M6" s="126" t="s">
        <v>247</v>
      </c>
    </row>
    <row r="7" spans="1:13" x14ac:dyDescent="0.2">
      <c r="A7" s="115" t="s">
        <v>248</v>
      </c>
      <c r="B7" s="113" t="s">
        <v>249</v>
      </c>
      <c r="C7" s="116" t="s">
        <v>250</v>
      </c>
      <c r="D7" s="116">
        <v>1089</v>
      </c>
      <c r="E7" s="116" t="s">
        <v>205</v>
      </c>
      <c r="F7" s="116" t="s">
        <v>251</v>
      </c>
      <c r="G7" s="116" t="s">
        <v>220</v>
      </c>
      <c r="H7" s="116" t="s">
        <v>252</v>
      </c>
      <c r="I7" s="115" t="s">
        <v>253</v>
      </c>
      <c r="J7" s="115"/>
      <c r="K7" s="115" t="s">
        <v>229</v>
      </c>
      <c r="L7" s="115" t="s">
        <v>246</v>
      </c>
      <c r="M7" s="115" t="s">
        <v>254</v>
      </c>
    </row>
    <row r="8" spans="1:13" x14ac:dyDescent="0.2">
      <c r="A8" s="115" t="s">
        <v>255</v>
      </c>
      <c r="B8" s="113" t="s">
        <v>256</v>
      </c>
      <c r="C8" s="116" t="s">
        <v>257</v>
      </c>
      <c r="D8" s="116">
        <v>147</v>
      </c>
      <c r="E8" s="116" t="s">
        <v>205</v>
      </c>
      <c r="F8" s="117" t="s">
        <v>8</v>
      </c>
      <c r="G8" s="116" t="s">
        <v>219</v>
      </c>
      <c r="H8" s="117" t="s">
        <v>8</v>
      </c>
      <c r="I8" s="115" t="s">
        <v>258</v>
      </c>
      <c r="J8" s="117" t="s">
        <v>8</v>
      </c>
      <c r="K8" s="117" t="s">
        <v>8</v>
      </c>
      <c r="L8" s="117" t="s">
        <v>8</v>
      </c>
      <c r="M8" s="115"/>
    </row>
    <row r="9" spans="1:13" ht="15" x14ac:dyDescent="0.25">
      <c r="A9" s="119" t="s">
        <v>259</v>
      </c>
      <c r="B9" s="120" t="s">
        <v>260</v>
      </c>
      <c r="C9" s="120" t="s">
        <v>237</v>
      </c>
      <c r="D9" s="120">
        <v>55</v>
      </c>
      <c r="E9" s="120" t="s">
        <v>238</v>
      </c>
      <c r="F9" s="121">
        <f>VLOOKUP(A9,'[1]List of Wells - Blank'!$C$4:$R$64,6,FALSE)</f>
        <v>26759</v>
      </c>
      <c r="G9" s="122" t="str">
        <f>VLOOKUP($A9,'[1]List of Wells - Blank'!$C$4:$R$64,7,FALSE)</f>
        <v xml:space="preserve"> PR</v>
      </c>
      <c r="H9" s="122" t="str">
        <f>VLOOKUP($A9,'[1]List of Wells - Blank'!$C$4:$R$64,8,FALSE)</f>
        <v>131</v>
      </c>
      <c r="I9" s="122" t="str">
        <f>VLOOKUP($A9,'[1]List of Wells - Blank'!$C$4:$R$64,9,FALSE)</f>
        <v>685</v>
      </c>
      <c r="J9" s="122" t="str">
        <f>VLOOKUP($A9,'[1]List of Wells - Blank'!$C$4:$R$64,10,FALSE)</f>
        <v>Squeeze 446-710</v>
      </c>
      <c r="K9" s="122" t="str">
        <f>VLOOKUP($A9,'[1]List of Wells - Blank'!$C$4:$R$64,11,FALSE)</f>
        <v>6910</v>
      </c>
      <c r="L9" s="122" t="str">
        <f>VLOOKUP($A9,'[1]List of Wells - Blank'!$C$4:$R$64,12,FALSE)</f>
        <v>6554</v>
      </c>
      <c r="M9" s="122"/>
    </row>
    <row r="10" spans="1:13" x14ac:dyDescent="0.2">
      <c r="A10" s="112" t="s">
        <v>259</v>
      </c>
      <c r="B10" s="112" t="s">
        <v>261</v>
      </c>
      <c r="C10" s="127"/>
      <c r="D10" s="112">
        <v>1210</v>
      </c>
      <c r="E10" s="112" t="s">
        <v>98</v>
      </c>
      <c r="F10" s="112" t="s">
        <v>262</v>
      </c>
      <c r="G10" s="112" t="s">
        <v>217</v>
      </c>
      <c r="H10" s="112" t="s">
        <v>263</v>
      </c>
      <c r="I10" s="112" t="s">
        <v>264</v>
      </c>
      <c r="J10" s="112" t="s">
        <v>265</v>
      </c>
      <c r="K10" s="112" t="s">
        <v>266</v>
      </c>
      <c r="L10" s="112" t="s">
        <v>267</v>
      </c>
      <c r="M10" s="112"/>
    </row>
    <row r="11" spans="1:13" x14ac:dyDescent="0.2">
      <c r="A11" s="119" t="s">
        <v>259</v>
      </c>
      <c r="B11" s="127" t="s">
        <v>261</v>
      </c>
      <c r="C11" s="127" t="s">
        <v>268</v>
      </c>
      <c r="D11" s="127">
        <v>187</v>
      </c>
      <c r="E11" s="127" t="s">
        <v>98</v>
      </c>
      <c r="F11" s="127">
        <v>26759</v>
      </c>
      <c r="G11" s="127" t="s">
        <v>217</v>
      </c>
      <c r="H11" s="127" t="s">
        <v>263</v>
      </c>
      <c r="I11" s="127" t="s">
        <v>264</v>
      </c>
      <c r="J11" s="127" t="s">
        <v>265</v>
      </c>
      <c r="K11" s="127" t="s">
        <v>266</v>
      </c>
      <c r="L11" s="127" t="s">
        <v>267</v>
      </c>
      <c r="M11" s="127"/>
    </row>
    <row r="12" spans="1:13" x14ac:dyDescent="0.2">
      <c r="A12" s="112" t="s">
        <v>269</v>
      </c>
      <c r="B12" s="113" t="s">
        <v>270</v>
      </c>
      <c r="C12" s="114" t="s">
        <v>224</v>
      </c>
      <c r="D12" s="114">
        <v>546</v>
      </c>
      <c r="E12" s="114" t="s">
        <v>271</v>
      </c>
      <c r="F12" s="114" t="s">
        <v>272</v>
      </c>
      <c r="G12" s="114" t="s">
        <v>217</v>
      </c>
      <c r="H12" s="114" t="s">
        <v>273</v>
      </c>
      <c r="I12" s="112" t="s">
        <v>228</v>
      </c>
      <c r="J12" s="112"/>
      <c r="K12" s="112" t="s">
        <v>274</v>
      </c>
      <c r="L12" s="112" t="s">
        <v>275</v>
      </c>
      <c r="M12" s="112"/>
    </row>
    <row r="13" spans="1:13" x14ac:dyDescent="0.2">
      <c r="A13" s="123" t="s">
        <v>269</v>
      </c>
      <c r="B13" s="124" t="s">
        <v>270</v>
      </c>
      <c r="C13" s="123" t="s">
        <v>231</v>
      </c>
      <c r="D13" s="123">
        <v>1378</v>
      </c>
      <c r="E13" s="123" t="s">
        <v>271</v>
      </c>
      <c r="F13" s="123" t="s">
        <v>272</v>
      </c>
      <c r="G13" s="123" t="s">
        <v>217</v>
      </c>
      <c r="H13" s="125" t="s">
        <v>273</v>
      </c>
      <c r="I13" s="123" t="s">
        <v>276</v>
      </c>
      <c r="J13" s="123"/>
      <c r="K13" s="123" t="s">
        <v>274</v>
      </c>
      <c r="L13" s="123" t="s">
        <v>275</v>
      </c>
      <c r="M13" s="123"/>
    </row>
    <row r="14" spans="1:13" x14ac:dyDescent="0.2">
      <c r="A14" s="123" t="s">
        <v>277</v>
      </c>
      <c r="B14" s="123" t="s">
        <v>278</v>
      </c>
      <c r="C14" s="127"/>
      <c r="D14" s="123">
        <v>1165</v>
      </c>
      <c r="E14" s="123" t="s">
        <v>98</v>
      </c>
      <c r="F14" s="128">
        <f>VLOOKUP(A14,[2]Sheet2!$B$2:$I$61,8,FALSE)</f>
        <v>26886</v>
      </c>
      <c r="G14" s="123" t="s">
        <v>217</v>
      </c>
      <c r="H14" s="129">
        <f>VLOOKUP(A14,[2]Sheet2!$B$3:$M$61,12,FALSE)</f>
        <v>233</v>
      </c>
      <c r="I14" s="129">
        <v>1700</v>
      </c>
      <c r="J14" s="129" t="s">
        <v>279</v>
      </c>
      <c r="K14" s="129">
        <f>VLOOKUP(A14,[2]Sheet2!$B$3:$E$61,4,FALSE)</f>
        <v>6966</v>
      </c>
      <c r="L14" s="129">
        <f>VLOOKUP(A14,[2]Sheet2!$B$3:$F$61,5,FALSE)</f>
        <v>5944</v>
      </c>
      <c r="M14" s="130" t="s">
        <v>280</v>
      </c>
    </row>
    <row r="15" spans="1:13" x14ac:dyDescent="0.2">
      <c r="A15" s="123" t="s">
        <v>281</v>
      </c>
      <c r="B15" s="123" t="s">
        <v>282</v>
      </c>
      <c r="C15" s="123" t="s">
        <v>241</v>
      </c>
      <c r="D15" s="123">
        <v>1108</v>
      </c>
      <c r="E15" s="123" t="s">
        <v>98</v>
      </c>
      <c r="F15" s="123" t="s">
        <v>283</v>
      </c>
      <c r="G15" s="123" t="s">
        <v>217</v>
      </c>
      <c r="H15" s="125" t="s">
        <v>284</v>
      </c>
      <c r="I15" s="123" t="s">
        <v>285</v>
      </c>
      <c r="J15" s="123" t="s">
        <v>286</v>
      </c>
      <c r="K15" s="123" t="s">
        <v>287</v>
      </c>
      <c r="L15" s="123" t="s">
        <v>288</v>
      </c>
      <c r="M15" s="123"/>
    </row>
    <row r="16" spans="1:13" x14ac:dyDescent="0.2">
      <c r="A16" s="112" t="s">
        <v>289</v>
      </c>
      <c r="B16" s="114" t="s">
        <v>290</v>
      </c>
      <c r="C16" s="114" t="s">
        <v>224</v>
      </c>
      <c r="D16" s="114">
        <v>1497</v>
      </c>
      <c r="E16" s="114" t="s">
        <v>98</v>
      </c>
      <c r="F16" s="114" t="s">
        <v>291</v>
      </c>
      <c r="G16" s="114" t="s">
        <v>217</v>
      </c>
      <c r="H16" s="114" t="s">
        <v>292</v>
      </c>
      <c r="I16" s="112" t="s">
        <v>228</v>
      </c>
      <c r="J16" s="112" t="s">
        <v>293</v>
      </c>
      <c r="K16" s="112" t="s">
        <v>294</v>
      </c>
      <c r="L16" s="112" t="s">
        <v>295</v>
      </c>
      <c r="M16" s="112"/>
    </row>
    <row r="17" spans="1:13" x14ac:dyDescent="0.2">
      <c r="A17" s="112" t="s">
        <v>296</v>
      </c>
      <c r="B17" s="113" t="s">
        <v>297</v>
      </c>
      <c r="C17" s="114" t="s">
        <v>231</v>
      </c>
      <c r="D17" s="114">
        <v>998</v>
      </c>
      <c r="E17" s="114" t="s">
        <v>242</v>
      </c>
      <c r="F17" s="114" t="s">
        <v>298</v>
      </c>
      <c r="G17" s="114" t="s">
        <v>217</v>
      </c>
      <c r="H17" s="114" t="s">
        <v>299</v>
      </c>
      <c r="I17" s="112" t="s">
        <v>300</v>
      </c>
      <c r="J17" s="112"/>
      <c r="K17" s="112" t="s">
        <v>229</v>
      </c>
      <c r="L17" s="112" t="s">
        <v>246</v>
      </c>
      <c r="M17" s="112" t="s">
        <v>247</v>
      </c>
    </row>
    <row r="18" spans="1:13" ht="15" x14ac:dyDescent="0.25">
      <c r="A18" s="119" t="s">
        <v>301</v>
      </c>
      <c r="B18" s="120" t="s">
        <v>302</v>
      </c>
      <c r="C18" s="120" t="s">
        <v>237</v>
      </c>
      <c r="D18" s="120">
        <v>1572</v>
      </c>
      <c r="E18" s="120" t="s">
        <v>238</v>
      </c>
      <c r="F18" s="121">
        <f>VLOOKUP(A18,'[1]List of Wells - Blank'!$C$4:$R$64,6,FALSE)</f>
        <v>26926</v>
      </c>
      <c r="G18" s="122" t="str">
        <f>VLOOKUP($A18,'[1]List of Wells - Blank'!$C$4:$R$64,7,FALSE)</f>
        <v xml:space="preserve"> PA</v>
      </c>
      <c r="H18" s="122" t="str">
        <f>VLOOKUP($A18,'[1]List of Wells - Blank'!$C$4:$R$64,8,FALSE)</f>
        <v>211</v>
      </c>
      <c r="I18" s="122" t="str">
        <f>VLOOKUP($A18,'[1]List of Wells - Blank'!$C$4:$R$64,9,FALSE)</f>
        <v>200</v>
      </c>
      <c r="J18" s="122" t="str">
        <f>VLOOKUP($A18,'[1]List of Wells - Blank'!$C$4:$R$64,10,FALSE)</f>
        <v>DV tool at 738</v>
      </c>
      <c r="K18" s="122" t="str">
        <f>VLOOKUP($A18,'[1]List of Wells - Blank'!$C$4:$R$64,11,FALSE)</f>
        <v>6884</v>
      </c>
      <c r="L18" s="122" t="str">
        <f>VLOOKUP($A18,'[1]List of Wells - Blank'!$C$4:$R$64,12,FALSE)</f>
        <v>356</v>
      </c>
      <c r="M18" s="122" t="str">
        <f>VLOOKUP($A18,'[1]List of Wells - Blank'!$C$4:$R$64,13,FALSE)</f>
        <v>P&amp;A completed in 2013</v>
      </c>
    </row>
    <row r="19" spans="1:13" x14ac:dyDescent="0.2">
      <c r="A19" s="112" t="s">
        <v>301</v>
      </c>
      <c r="B19" s="112" t="s">
        <v>303</v>
      </c>
      <c r="C19" s="127"/>
      <c r="D19" s="112">
        <v>51</v>
      </c>
      <c r="E19" s="112" t="s">
        <v>98</v>
      </c>
      <c r="F19" s="112" t="s">
        <v>304</v>
      </c>
      <c r="G19" s="112" t="s">
        <v>216</v>
      </c>
      <c r="H19" s="112" t="s">
        <v>305</v>
      </c>
      <c r="I19" s="112" t="s">
        <v>306</v>
      </c>
      <c r="J19" s="112" t="s">
        <v>307</v>
      </c>
      <c r="K19" s="112" t="s">
        <v>308</v>
      </c>
      <c r="L19" s="112" t="s">
        <v>309</v>
      </c>
      <c r="M19" s="112" t="s">
        <v>310</v>
      </c>
    </row>
    <row r="20" spans="1:13" x14ac:dyDescent="0.2">
      <c r="A20" s="115" t="s">
        <v>311</v>
      </c>
      <c r="B20" s="113" t="s">
        <v>312</v>
      </c>
      <c r="C20" s="116" t="s">
        <v>313</v>
      </c>
      <c r="D20" s="116">
        <v>98</v>
      </c>
      <c r="E20" s="116" t="s">
        <v>314</v>
      </c>
      <c r="F20" s="116" t="s">
        <v>315</v>
      </c>
      <c r="G20" s="116" t="s">
        <v>216</v>
      </c>
      <c r="H20" s="116" t="s">
        <v>316</v>
      </c>
      <c r="I20" s="115" t="s">
        <v>228</v>
      </c>
      <c r="J20" s="115"/>
      <c r="K20" s="115" t="s">
        <v>229</v>
      </c>
      <c r="L20" s="115"/>
      <c r="M20" s="115" t="s">
        <v>317</v>
      </c>
    </row>
    <row r="21" spans="1:13" x14ac:dyDescent="0.2">
      <c r="A21" s="119" t="s">
        <v>192</v>
      </c>
      <c r="B21" s="127" t="s">
        <v>193</v>
      </c>
      <c r="C21" s="127" t="s">
        <v>318</v>
      </c>
      <c r="D21" s="127">
        <v>157</v>
      </c>
      <c r="E21" s="127" t="s">
        <v>194</v>
      </c>
      <c r="F21" s="127" t="s">
        <v>319</v>
      </c>
      <c r="G21" s="127" t="s">
        <v>217</v>
      </c>
      <c r="H21" s="127" t="s">
        <v>284</v>
      </c>
      <c r="I21" s="127" t="s">
        <v>320</v>
      </c>
      <c r="J21" s="127"/>
      <c r="K21" s="127" t="s">
        <v>321</v>
      </c>
      <c r="L21" s="127"/>
      <c r="M21" s="127"/>
    </row>
    <row r="22" spans="1:13" x14ac:dyDescent="0.2">
      <c r="A22" s="119" t="s">
        <v>192</v>
      </c>
      <c r="B22" s="127" t="s">
        <v>193</v>
      </c>
      <c r="C22" s="127" t="s">
        <v>322</v>
      </c>
      <c r="D22" s="127">
        <v>439</v>
      </c>
      <c r="E22" s="127" t="s">
        <v>194</v>
      </c>
      <c r="F22" s="127" t="s">
        <v>319</v>
      </c>
      <c r="G22" s="127" t="s">
        <v>217</v>
      </c>
      <c r="H22" s="127" t="s">
        <v>284</v>
      </c>
      <c r="I22" s="127" t="s">
        <v>320</v>
      </c>
      <c r="J22" s="127"/>
      <c r="K22" s="127" t="s">
        <v>321</v>
      </c>
      <c r="L22" s="127">
        <v>0</v>
      </c>
      <c r="M22" s="127"/>
    </row>
    <row r="23" spans="1:13" x14ac:dyDescent="0.2">
      <c r="A23" s="112" t="s">
        <v>323</v>
      </c>
      <c r="B23" s="113" t="s">
        <v>324</v>
      </c>
      <c r="C23" s="114" t="s">
        <v>313</v>
      </c>
      <c r="D23" s="114">
        <v>61</v>
      </c>
      <c r="E23" s="114" t="s">
        <v>325</v>
      </c>
      <c r="F23" s="114" t="s">
        <v>326</v>
      </c>
      <c r="G23" s="114" t="s">
        <v>216</v>
      </c>
      <c r="H23" s="114" t="s">
        <v>327</v>
      </c>
      <c r="I23" s="112" t="s">
        <v>328</v>
      </c>
      <c r="J23" s="112"/>
      <c r="K23" s="112" t="s">
        <v>229</v>
      </c>
      <c r="L23" s="112"/>
      <c r="M23" s="112" t="s">
        <v>317</v>
      </c>
    </row>
    <row r="24" spans="1:13" x14ac:dyDescent="0.2">
      <c r="A24" s="119" t="s">
        <v>109</v>
      </c>
      <c r="B24" s="127" t="s">
        <v>110</v>
      </c>
      <c r="C24" s="127" t="s">
        <v>329</v>
      </c>
      <c r="D24" s="127">
        <v>1482</v>
      </c>
      <c r="E24" s="127" t="s">
        <v>98</v>
      </c>
      <c r="F24" s="127" t="s">
        <v>330</v>
      </c>
      <c r="G24" s="127" t="s">
        <v>216</v>
      </c>
      <c r="H24" s="127" t="s">
        <v>331</v>
      </c>
      <c r="I24" s="127" t="s">
        <v>332</v>
      </c>
      <c r="J24" s="127"/>
      <c r="K24" s="127" t="s">
        <v>333</v>
      </c>
      <c r="L24" s="127" t="s">
        <v>334</v>
      </c>
      <c r="M24" s="127" t="s">
        <v>310</v>
      </c>
    </row>
    <row r="25" spans="1:13" x14ac:dyDescent="0.2">
      <c r="A25" s="112" t="s">
        <v>335</v>
      </c>
      <c r="B25" s="113" t="s">
        <v>336</v>
      </c>
      <c r="C25" s="114" t="s">
        <v>337</v>
      </c>
      <c r="D25" s="114">
        <v>1436</v>
      </c>
      <c r="E25" s="114" t="s">
        <v>338</v>
      </c>
      <c r="F25" s="114" t="s">
        <v>339</v>
      </c>
      <c r="G25" s="114" t="s">
        <v>216</v>
      </c>
      <c r="H25" s="114" t="s">
        <v>340</v>
      </c>
      <c r="I25" s="112" t="s">
        <v>341</v>
      </c>
      <c r="J25" s="112" t="s">
        <v>342</v>
      </c>
      <c r="K25" s="112" t="s">
        <v>229</v>
      </c>
      <c r="L25" s="112" t="s">
        <v>246</v>
      </c>
      <c r="M25" s="112" t="s">
        <v>317</v>
      </c>
    </row>
    <row r="26" spans="1:13" x14ac:dyDescent="0.2">
      <c r="A26" s="112" t="s">
        <v>343</v>
      </c>
      <c r="B26" s="113" t="s">
        <v>344</v>
      </c>
      <c r="C26" s="114" t="s">
        <v>231</v>
      </c>
      <c r="D26" s="114">
        <v>951</v>
      </c>
      <c r="E26" s="114" t="s">
        <v>345</v>
      </c>
      <c r="F26" s="114" t="s">
        <v>346</v>
      </c>
      <c r="G26" s="114" t="s">
        <v>216</v>
      </c>
      <c r="H26" s="114" t="s">
        <v>347</v>
      </c>
      <c r="I26" s="112" t="s">
        <v>348</v>
      </c>
      <c r="J26" s="112"/>
      <c r="K26" s="112" t="s">
        <v>229</v>
      </c>
      <c r="L26" s="112" t="s">
        <v>246</v>
      </c>
      <c r="M26" s="112" t="s">
        <v>247</v>
      </c>
    </row>
    <row r="27" spans="1:13" x14ac:dyDescent="0.2">
      <c r="A27" s="115" t="s">
        <v>343</v>
      </c>
      <c r="B27" s="113" t="s">
        <v>344</v>
      </c>
      <c r="C27" s="116" t="s">
        <v>224</v>
      </c>
      <c r="D27" s="116">
        <v>976</v>
      </c>
      <c r="E27" s="116" t="s">
        <v>345</v>
      </c>
      <c r="F27" s="116" t="s">
        <v>346</v>
      </c>
      <c r="G27" s="116" t="s">
        <v>216</v>
      </c>
      <c r="H27" s="116" t="s">
        <v>347</v>
      </c>
      <c r="I27" s="115" t="s">
        <v>228</v>
      </c>
      <c r="J27" s="115"/>
      <c r="K27" s="115" t="s">
        <v>229</v>
      </c>
      <c r="L27" s="115"/>
      <c r="M27" s="115" t="s">
        <v>317</v>
      </c>
    </row>
    <row r="28" spans="1:13" ht="25.5" x14ac:dyDescent="0.2">
      <c r="A28" s="112" t="s">
        <v>349</v>
      </c>
      <c r="B28" s="113" t="s">
        <v>350</v>
      </c>
      <c r="C28" s="114" t="s">
        <v>351</v>
      </c>
      <c r="D28" s="114">
        <v>199</v>
      </c>
      <c r="E28" s="114" t="s">
        <v>242</v>
      </c>
      <c r="F28" s="114" t="s">
        <v>352</v>
      </c>
      <c r="G28" s="114" t="s">
        <v>217</v>
      </c>
      <c r="H28" s="114" t="s">
        <v>353</v>
      </c>
      <c r="I28" s="112" t="s">
        <v>354</v>
      </c>
      <c r="J28" s="112"/>
      <c r="K28" s="112" t="s">
        <v>229</v>
      </c>
      <c r="L28" s="112" t="s">
        <v>246</v>
      </c>
      <c r="M28" s="112" t="s">
        <v>247</v>
      </c>
    </row>
    <row r="29" spans="1:13" x14ac:dyDescent="0.2">
      <c r="A29" s="115" t="s">
        <v>355</v>
      </c>
      <c r="B29" s="116" t="s">
        <v>356</v>
      </c>
      <c r="C29" s="116" t="s">
        <v>357</v>
      </c>
      <c r="D29" s="116">
        <v>61</v>
      </c>
      <c r="E29" s="116" t="s">
        <v>98</v>
      </c>
      <c r="F29" s="116" t="s">
        <v>358</v>
      </c>
      <c r="G29" s="116" t="s">
        <v>217</v>
      </c>
      <c r="H29" s="116" t="s">
        <v>359</v>
      </c>
      <c r="I29" s="115" t="s">
        <v>320</v>
      </c>
      <c r="J29" s="115" t="s">
        <v>360</v>
      </c>
      <c r="K29" s="115" t="s">
        <v>361</v>
      </c>
      <c r="L29" s="115" t="s">
        <v>362</v>
      </c>
      <c r="M29" s="115"/>
    </row>
    <row r="30" spans="1:13" x14ac:dyDescent="0.2">
      <c r="A30" s="115" t="s">
        <v>355</v>
      </c>
      <c r="B30" s="116" t="s">
        <v>356</v>
      </c>
      <c r="C30" s="116" t="s">
        <v>363</v>
      </c>
      <c r="D30" s="116">
        <v>876</v>
      </c>
      <c r="E30" s="116" t="s">
        <v>98</v>
      </c>
      <c r="F30" s="116" t="s">
        <v>358</v>
      </c>
      <c r="G30" s="116" t="s">
        <v>217</v>
      </c>
      <c r="H30" s="116" t="s">
        <v>359</v>
      </c>
      <c r="I30" s="115" t="s">
        <v>320</v>
      </c>
      <c r="J30" s="115" t="s">
        <v>360</v>
      </c>
      <c r="K30" s="115" t="s">
        <v>361</v>
      </c>
      <c r="L30" s="115" t="s">
        <v>362</v>
      </c>
      <c r="M30" s="115"/>
    </row>
    <row r="31" spans="1:13" x14ac:dyDescent="0.2">
      <c r="A31" s="112" t="s">
        <v>364</v>
      </c>
      <c r="B31" s="113" t="s">
        <v>365</v>
      </c>
      <c r="C31" s="114" t="s">
        <v>337</v>
      </c>
      <c r="D31" s="114">
        <v>263</v>
      </c>
      <c r="E31" s="114" t="s">
        <v>366</v>
      </c>
      <c r="F31" s="114" t="s">
        <v>367</v>
      </c>
      <c r="G31" s="114" t="s">
        <v>217</v>
      </c>
      <c r="H31" s="114" t="s">
        <v>368</v>
      </c>
      <c r="I31" s="112" t="s">
        <v>341</v>
      </c>
      <c r="J31" s="112"/>
      <c r="K31" s="112" t="s">
        <v>229</v>
      </c>
      <c r="L31" s="112"/>
      <c r="M31" s="112" t="s">
        <v>247</v>
      </c>
    </row>
    <row r="32" spans="1:13" x14ac:dyDescent="0.2">
      <c r="A32" s="112" t="s">
        <v>369</v>
      </c>
      <c r="B32" s="112" t="s">
        <v>370</v>
      </c>
      <c r="C32" s="127"/>
      <c r="D32" s="112">
        <v>1277</v>
      </c>
      <c r="E32" s="112" t="s">
        <v>98</v>
      </c>
      <c r="F32" s="112" t="s">
        <v>371</v>
      </c>
      <c r="G32" s="112" t="s">
        <v>217</v>
      </c>
      <c r="H32" s="112" t="s">
        <v>372</v>
      </c>
      <c r="I32" s="112" t="s">
        <v>373</v>
      </c>
      <c r="J32" s="112" t="s">
        <v>374</v>
      </c>
      <c r="K32" s="112" t="s">
        <v>375</v>
      </c>
      <c r="L32" s="112" t="s">
        <v>376</v>
      </c>
      <c r="M32" s="112"/>
    </row>
    <row r="33" spans="1:13" ht="15" x14ac:dyDescent="0.25">
      <c r="A33" s="119" t="s">
        <v>377</v>
      </c>
      <c r="B33" s="120" t="s">
        <v>378</v>
      </c>
      <c r="C33" s="120" t="s">
        <v>237</v>
      </c>
      <c r="D33" s="120">
        <v>1229</v>
      </c>
      <c r="E33" s="120" t="s">
        <v>238</v>
      </c>
      <c r="F33" s="121">
        <f>VLOOKUP(A33,'[1]List of Wells - Blank'!$C$4:$R$64,6,FALSE)</f>
        <v>27311</v>
      </c>
      <c r="G33" s="122" t="str">
        <f>VLOOKUP($A33,'[1]List of Wells - Blank'!$C$4:$R$64,7,FALSE)</f>
        <v xml:space="preserve"> PR</v>
      </c>
      <c r="H33" s="122">
        <f>VLOOKUP($A33,'[1]List of Wells - Blank'!$C$4:$R$64,8,FALSE)</f>
        <v>210</v>
      </c>
      <c r="I33" s="122">
        <f>VLOOKUP($A33,'[1]List of Wells - Blank'!$C$4:$R$64,9,FALSE)</f>
        <v>200</v>
      </c>
      <c r="J33" s="122" t="str">
        <f>VLOOKUP($A33,'[1]List of Wells - Blank'!$C$4:$R$64,10,FALSE)</f>
        <v>DV tool @ 750'</v>
      </c>
      <c r="K33" s="122">
        <f>VLOOKUP($A33,'[1]List of Wells - Blank'!$C$4:$R$64,11,FALSE)</f>
        <v>6930</v>
      </c>
      <c r="L33" s="122">
        <f>VLOOKUP($A33,'[1]List of Wells - Blank'!$C$4:$R$64,12,FALSE)</f>
        <v>6930</v>
      </c>
      <c r="M33" s="122" t="str">
        <f>VLOOKUP($A33,'[1]List of Wells - Blank'!$C$4:$R$64,13,FALSE)</f>
        <v>holes found in csg at 1398-1459. pump through pkr @ 1193 w/ 50 sx cmt. Tested good.</v>
      </c>
    </row>
    <row r="34" spans="1:13" x14ac:dyDescent="0.2">
      <c r="A34" s="115" t="s">
        <v>377</v>
      </c>
      <c r="B34" s="116" t="s">
        <v>379</v>
      </c>
      <c r="C34" s="127"/>
      <c r="D34" s="116">
        <v>144</v>
      </c>
      <c r="E34" s="116" t="s">
        <v>98</v>
      </c>
      <c r="F34" s="128">
        <f>VLOOKUP(A34,[2]Sheet2!$B$3:$I$61,8,FALSE)</f>
        <v>27311</v>
      </c>
      <c r="G34" s="116" t="s">
        <v>217</v>
      </c>
      <c r="H34" s="129">
        <f>VLOOKUP(A34,[2]Sheet2!$B$3:$M$61,12,FALSE)</f>
        <v>210</v>
      </c>
      <c r="I34" s="129">
        <v>200</v>
      </c>
      <c r="J34" s="129" t="s">
        <v>380</v>
      </c>
      <c r="K34" s="129">
        <f>VLOOKUP(A34,[2]Sheet2!$B$3:$E$61,4,FALSE)</f>
        <v>6930</v>
      </c>
      <c r="L34" s="129">
        <v>6490</v>
      </c>
      <c r="M34" s="130" t="s">
        <v>381</v>
      </c>
    </row>
    <row r="35" spans="1:13" x14ac:dyDescent="0.2">
      <c r="A35" s="119" t="s">
        <v>377</v>
      </c>
      <c r="B35" s="127" t="s">
        <v>379</v>
      </c>
      <c r="C35" s="127" t="s">
        <v>382</v>
      </c>
      <c r="D35" s="127">
        <v>1277</v>
      </c>
      <c r="E35" s="127" t="s">
        <v>98</v>
      </c>
      <c r="F35" s="127">
        <v>27311</v>
      </c>
      <c r="G35" s="127" t="s">
        <v>217</v>
      </c>
      <c r="H35" s="127">
        <v>210</v>
      </c>
      <c r="I35" s="127">
        <v>200</v>
      </c>
      <c r="J35" s="127" t="s">
        <v>380</v>
      </c>
      <c r="K35" s="127">
        <v>6930</v>
      </c>
      <c r="L35" s="127">
        <v>6930</v>
      </c>
      <c r="M35" s="127" t="s">
        <v>381</v>
      </c>
    </row>
    <row r="36" spans="1:13" x14ac:dyDescent="0.2">
      <c r="A36" s="119" t="s">
        <v>383</v>
      </c>
      <c r="B36" s="127" t="s">
        <v>384</v>
      </c>
      <c r="C36" s="127" t="s">
        <v>385</v>
      </c>
      <c r="D36" s="127">
        <v>1386</v>
      </c>
      <c r="E36" s="127" t="s">
        <v>98</v>
      </c>
      <c r="F36" s="127" t="s">
        <v>386</v>
      </c>
      <c r="G36" s="127" t="s">
        <v>217</v>
      </c>
      <c r="H36" s="127" t="s">
        <v>387</v>
      </c>
      <c r="I36" s="127" t="s">
        <v>388</v>
      </c>
      <c r="J36" s="127" t="s">
        <v>389</v>
      </c>
      <c r="K36" s="127" t="s">
        <v>390</v>
      </c>
      <c r="L36" s="127" t="s">
        <v>391</v>
      </c>
      <c r="M36" s="127"/>
    </row>
    <row r="37" spans="1:13" x14ac:dyDescent="0.2">
      <c r="A37" s="119" t="s">
        <v>392</v>
      </c>
      <c r="B37" s="127" t="s">
        <v>393</v>
      </c>
      <c r="C37" s="127" t="s">
        <v>385</v>
      </c>
      <c r="D37" s="127">
        <v>179</v>
      </c>
      <c r="E37" s="127" t="s">
        <v>205</v>
      </c>
      <c r="F37" s="127" t="s">
        <v>394</v>
      </c>
      <c r="G37" s="127" t="s">
        <v>220</v>
      </c>
      <c r="H37" s="127" t="s">
        <v>395</v>
      </c>
      <c r="I37" s="127" t="s">
        <v>332</v>
      </c>
      <c r="J37" s="127" t="s">
        <v>396</v>
      </c>
      <c r="K37" s="127" t="s">
        <v>397</v>
      </c>
      <c r="L37" s="127" t="s">
        <v>398</v>
      </c>
      <c r="M37" s="127" t="s">
        <v>399</v>
      </c>
    </row>
    <row r="38" spans="1:13" x14ac:dyDescent="0.2">
      <c r="A38" s="115" t="s">
        <v>392</v>
      </c>
      <c r="B38" s="116" t="s">
        <v>393</v>
      </c>
      <c r="C38" s="116" t="s">
        <v>400</v>
      </c>
      <c r="D38" s="116">
        <v>1187</v>
      </c>
      <c r="E38" s="116" t="s">
        <v>205</v>
      </c>
      <c r="F38" s="116" t="s">
        <v>394</v>
      </c>
      <c r="G38" s="116" t="s">
        <v>220</v>
      </c>
      <c r="H38" s="116" t="s">
        <v>395</v>
      </c>
      <c r="I38" s="115" t="s">
        <v>332</v>
      </c>
      <c r="J38" s="115" t="s">
        <v>396</v>
      </c>
      <c r="K38" s="115" t="s">
        <v>397</v>
      </c>
      <c r="L38" s="115" t="s">
        <v>398</v>
      </c>
      <c r="M38" s="115" t="s">
        <v>399</v>
      </c>
    </row>
    <row r="39" spans="1:13" x14ac:dyDescent="0.2">
      <c r="A39" s="119" t="s">
        <v>401</v>
      </c>
      <c r="B39" s="127" t="s">
        <v>402</v>
      </c>
      <c r="C39" s="127" t="s">
        <v>385</v>
      </c>
      <c r="D39" s="127">
        <v>136</v>
      </c>
      <c r="E39" s="127" t="s">
        <v>98</v>
      </c>
      <c r="F39" s="127" t="s">
        <v>403</v>
      </c>
      <c r="G39" s="127" t="s">
        <v>217</v>
      </c>
      <c r="H39" s="127" t="s">
        <v>404</v>
      </c>
      <c r="I39" s="127" t="s">
        <v>332</v>
      </c>
      <c r="J39" s="127" t="s">
        <v>405</v>
      </c>
      <c r="K39" s="127" t="s">
        <v>375</v>
      </c>
      <c r="L39" s="127" t="s">
        <v>406</v>
      </c>
      <c r="M39" s="127"/>
    </row>
    <row r="40" spans="1:13" x14ac:dyDescent="0.2">
      <c r="A40" s="112" t="s">
        <v>401</v>
      </c>
      <c r="B40" s="114" t="s">
        <v>402</v>
      </c>
      <c r="C40" s="114" t="s">
        <v>400</v>
      </c>
      <c r="D40" s="114">
        <v>1241</v>
      </c>
      <c r="E40" s="114" t="s">
        <v>98</v>
      </c>
      <c r="F40" s="114" t="s">
        <v>403</v>
      </c>
      <c r="G40" s="114" t="s">
        <v>217</v>
      </c>
      <c r="H40" s="114" t="s">
        <v>404</v>
      </c>
      <c r="I40" s="112" t="s">
        <v>332</v>
      </c>
      <c r="J40" s="112" t="s">
        <v>405</v>
      </c>
      <c r="K40" s="112" t="s">
        <v>375</v>
      </c>
      <c r="L40" s="112" t="s">
        <v>406</v>
      </c>
      <c r="M40" s="112"/>
    </row>
    <row r="41" spans="1:13" x14ac:dyDescent="0.2">
      <c r="A41" s="115" t="s">
        <v>407</v>
      </c>
      <c r="B41" s="113" t="s">
        <v>312</v>
      </c>
      <c r="C41" s="116" t="s">
        <v>337</v>
      </c>
      <c r="D41" s="116">
        <v>1461</v>
      </c>
      <c r="E41" s="116" t="s">
        <v>271</v>
      </c>
      <c r="F41" s="116" t="s">
        <v>408</v>
      </c>
      <c r="G41" s="116" t="s">
        <v>217</v>
      </c>
      <c r="H41" s="116" t="s">
        <v>409</v>
      </c>
      <c r="I41" s="115" t="s">
        <v>410</v>
      </c>
      <c r="J41" s="115"/>
      <c r="K41" s="115" t="s">
        <v>411</v>
      </c>
      <c r="L41" s="115" t="s">
        <v>246</v>
      </c>
      <c r="M41" s="115"/>
    </row>
    <row r="42" spans="1:13" x14ac:dyDescent="0.2">
      <c r="A42" s="115" t="s">
        <v>412</v>
      </c>
      <c r="B42" s="116" t="s">
        <v>413</v>
      </c>
      <c r="C42" s="127"/>
      <c r="D42" s="116">
        <v>726</v>
      </c>
      <c r="E42" s="116" t="s">
        <v>98</v>
      </c>
      <c r="F42" s="128">
        <v>27873</v>
      </c>
      <c r="G42" s="116" t="s">
        <v>217</v>
      </c>
      <c r="H42" s="129">
        <v>228</v>
      </c>
      <c r="I42" s="129">
        <v>1700</v>
      </c>
      <c r="J42" s="129" t="s">
        <v>414</v>
      </c>
      <c r="K42" s="129">
        <v>6956</v>
      </c>
      <c r="L42" s="129">
        <v>6740</v>
      </c>
      <c r="M42" s="130" t="s">
        <v>415</v>
      </c>
    </row>
    <row r="43" spans="1:13" x14ac:dyDescent="0.2">
      <c r="A43" s="112" t="s">
        <v>416</v>
      </c>
      <c r="B43" s="113" t="s">
        <v>417</v>
      </c>
      <c r="C43" s="114" t="s">
        <v>337</v>
      </c>
      <c r="D43" s="114">
        <v>377</v>
      </c>
      <c r="E43" s="114" t="s">
        <v>366</v>
      </c>
      <c r="F43" s="114" t="s">
        <v>418</v>
      </c>
      <c r="G43" s="114" t="s">
        <v>217</v>
      </c>
      <c r="H43" s="114" t="s">
        <v>419</v>
      </c>
      <c r="I43" s="112" t="s">
        <v>410</v>
      </c>
      <c r="J43" s="112"/>
      <c r="K43" s="112" t="s">
        <v>229</v>
      </c>
      <c r="L43" s="112"/>
      <c r="M43" s="112" t="s">
        <v>247</v>
      </c>
    </row>
    <row r="44" spans="1:13" x14ac:dyDescent="0.2">
      <c r="A44" s="114" t="s">
        <v>420</v>
      </c>
      <c r="B44" s="114" t="s">
        <v>421</v>
      </c>
      <c r="C44" s="114" t="s">
        <v>224</v>
      </c>
      <c r="D44" s="114">
        <v>14</v>
      </c>
      <c r="E44" s="114" t="s">
        <v>98</v>
      </c>
      <c r="F44" s="114" t="s">
        <v>422</v>
      </c>
      <c r="G44" s="114" t="s">
        <v>216</v>
      </c>
      <c r="H44" s="114" t="s">
        <v>252</v>
      </c>
      <c r="I44" s="112" t="s">
        <v>228</v>
      </c>
      <c r="J44" s="112"/>
      <c r="K44" s="112" t="s">
        <v>229</v>
      </c>
      <c r="L44" s="112"/>
      <c r="M44" s="112" t="s">
        <v>317</v>
      </c>
    </row>
    <row r="45" spans="1:13" x14ac:dyDescent="0.2">
      <c r="A45" s="112" t="s">
        <v>423</v>
      </c>
      <c r="B45" s="113" t="s">
        <v>424</v>
      </c>
      <c r="C45" s="114" t="s">
        <v>231</v>
      </c>
      <c r="D45" s="114">
        <v>786</v>
      </c>
      <c r="E45" s="114" t="s">
        <v>425</v>
      </c>
      <c r="F45" s="114" t="s">
        <v>426</v>
      </c>
      <c r="G45" s="114" t="s">
        <v>216</v>
      </c>
      <c r="H45" s="114" t="s">
        <v>427</v>
      </c>
      <c r="I45" s="112" t="s">
        <v>428</v>
      </c>
      <c r="J45" s="112"/>
      <c r="K45" s="112" t="s">
        <v>229</v>
      </c>
      <c r="L45" s="112" t="s">
        <v>246</v>
      </c>
      <c r="M45" s="112" t="s">
        <v>247</v>
      </c>
    </row>
    <row r="46" spans="1:13" x14ac:dyDescent="0.2">
      <c r="A46" s="112" t="s">
        <v>423</v>
      </c>
      <c r="B46" s="113" t="s">
        <v>424</v>
      </c>
      <c r="C46" s="114" t="s">
        <v>224</v>
      </c>
      <c r="D46" s="114">
        <v>1134</v>
      </c>
      <c r="E46" s="114" t="s">
        <v>425</v>
      </c>
      <c r="F46" s="114" t="s">
        <v>426</v>
      </c>
      <c r="G46" s="114" t="s">
        <v>216</v>
      </c>
      <c r="H46" s="114" t="s">
        <v>427</v>
      </c>
      <c r="I46" s="112" t="s">
        <v>228</v>
      </c>
      <c r="J46" s="112"/>
      <c r="K46" s="112" t="s">
        <v>229</v>
      </c>
      <c r="L46" s="112"/>
      <c r="M46" s="112" t="s">
        <v>317</v>
      </c>
    </row>
    <row r="47" spans="1:13" x14ac:dyDescent="0.2">
      <c r="A47" s="112" t="s">
        <v>429</v>
      </c>
      <c r="B47" s="114" t="s">
        <v>430</v>
      </c>
      <c r="C47" s="114" t="s">
        <v>241</v>
      </c>
      <c r="D47" s="114">
        <v>135</v>
      </c>
      <c r="E47" s="114" t="s">
        <v>98</v>
      </c>
      <c r="F47" s="114" t="s">
        <v>431</v>
      </c>
      <c r="G47" s="114" t="s">
        <v>217</v>
      </c>
      <c r="H47" s="114" t="s">
        <v>432</v>
      </c>
      <c r="I47" s="112" t="s">
        <v>253</v>
      </c>
      <c r="J47" s="112" t="s">
        <v>433</v>
      </c>
      <c r="K47" s="112" t="s">
        <v>434</v>
      </c>
      <c r="L47" s="112" t="s">
        <v>435</v>
      </c>
      <c r="M47" s="112"/>
    </row>
    <row r="48" spans="1:13" x14ac:dyDescent="0.2">
      <c r="A48" s="112" t="s">
        <v>436</v>
      </c>
      <c r="B48" s="113" t="s">
        <v>437</v>
      </c>
      <c r="C48" s="114" t="s">
        <v>313</v>
      </c>
      <c r="D48" s="114">
        <v>1314</v>
      </c>
      <c r="E48" s="114" t="s">
        <v>242</v>
      </c>
      <c r="F48" s="114" t="s">
        <v>438</v>
      </c>
      <c r="G48" s="114" t="s">
        <v>217</v>
      </c>
      <c r="H48" s="114" t="s">
        <v>439</v>
      </c>
      <c r="I48" s="112" t="s">
        <v>440</v>
      </c>
      <c r="J48" s="112"/>
      <c r="K48" s="112" t="s">
        <v>229</v>
      </c>
      <c r="L48" s="112"/>
      <c r="M48" s="112" t="s">
        <v>247</v>
      </c>
    </row>
    <row r="49" spans="1:13" ht="25.5" x14ac:dyDescent="0.2">
      <c r="A49" s="115" t="s">
        <v>441</v>
      </c>
      <c r="B49" s="113" t="s">
        <v>442</v>
      </c>
      <c r="C49" s="116" t="s">
        <v>443</v>
      </c>
      <c r="D49" s="116">
        <v>138</v>
      </c>
      <c r="E49" s="116" t="s">
        <v>242</v>
      </c>
      <c r="F49" s="116" t="s">
        <v>444</v>
      </c>
      <c r="G49" s="116" t="s">
        <v>217</v>
      </c>
      <c r="H49" s="116" t="s">
        <v>445</v>
      </c>
      <c r="I49" s="115" t="s">
        <v>245</v>
      </c>
      <c r="J49" s="115" t="s">
        <v>446</v>
      </c>
      <c r="K49" s="115" t="s">
        <v>447</v>
      </c>
      <c r="L49" s="115" t="s">
        <v>448</v>
      </c>
      <c r="M49" s="115"/>
    </row>
    <row r="50" spans="1:13" x14ac:dyDescent="0.2">
      <c r="A50" s="115" t="s">
        <v>449</v>
      </c>
      <c r="B50" s="116" t="s">
        <v>450</v>
      </c>
      <c r="C50" s="116" t="s">
        <v>451</v>
      </c>
      <c r="D50" s="116">
        <v>1293</v>
      </c>
      <c r="E50" s="116" t="s">
        <v>98</v>
      </c>
      <c r="F50" s="116" t="s">
        <v>452</v>
      </c>
      <c r="G50" s="116" t="s">
        <v>217</v>
      </c>
      <c r="H50" s="116" t="s">
        <v>453</v>
      </c>
      <c r="I50" s="115" t="s">
        <v>454</v>
      </c>
      <c r="J50" s="115"/>
      <c r="K50" s="115" t="s">
        <v>455</v>
      </c>
      <c r="L50" s="115" t="s">
        <v>456</v>
      </c>
      <c r="M50" s="115"/>
    </row>
    <row r="51" spans="1:13" x14ac:dyDescent="0.2">
      <c r="A51" s="115" t="s">
        <v>457</v>
      </c>
      <c r="B51" s="116" t="s">
        <v>458</v>
      </c>
      <c r="C51" s="116" t="s">
        <v>250</v>
      </c>
      <c r="D51" s="116">
        <v>1054</v>
      </c>
      <c r="E51" s="116" t="s">
        <v>459</v>
      </c>
      <c r="F51" s="116" t="s">
        <v>460</v>
      </c>
      <c r="G51" s="116" t="s">
        <v>216</v>
      </c>
      <c r="H51" s="116" t="s">
        <v>331</v>
      </c>
      <c r="I51" s="115" t="s">
        <v>461</v>
      </c>
      <c r="J51" s="115" t="s">
        <v>462</v>
      </c>
      <c r="K51" s="115" t="s">
        <v>229</v>
      </c>
      <c r="L51" s="115" t="s">
        <v>246</v>
      </c>
      <c r="M51" s="126" t="s">
        <v>247</v>
      </c>
    </row>
    <row r="52" spans="1:13" x14ac:dyDescent="0.2">
      <c r="A52" s="112" t="s">
        <v>463</v>
      </c>
      <c r="B52" s="113" t="s">
        <v>464</v>
      </c>
      <c r="C52" s="114" t="s">
        <v>465</v>
      </c>
      <c r="D52" s="114">
        <v>101</v>
      </c>
      <c r="E52" s="114" t="s">
        <v>205</v>
      </c>
      <c r="F52" s="114" t="s">
        <v>466</v>
      </c>
      <c r="G52" s="114" t="s">
        <v>216</v>
      </c>
      <c r="H52" s="114" t="s">
        <v>467</v>
      </c>
      <c r="I52" s="112" t="s">
        <v>468</v>
      </c>
      <c r="J52" s="112"/>
      <c r="K52" s="112" t="s">
        <v>229</v>
      </c>
      <c r="L52" s="112" t="s">
        <v>246</v>
      </c>
      <c r="M52" s="112" t="s">
        <v>247</v>
      </c>
    </row>
    <row r="53" spans="1:13" ht="25.5" x14ac:dyDescent="0.2">
      <c r="A53" s="112" t="s">
        <v>469</v>
      </c>
      <c r="B53" s="113" t="s">
        <v>442</v>
      </c>
      <c r="C53" s="114" t="s">
        <v>465</v>
      </c>
      <c r="D53" s="114">
        <v>121</v>
      </c>
      <c r="E53" s="114" t="s">
        <v>242</v>
      </c>
      <c r="F53" s="114" t="s">
        <v>470</v>
      </c>
      <c r="G53" s="114" t="s">
        <v>217</v>
      </c>
      <c r="H53" s="114" t="s">
        <v>471</v>
      </c>
      <c r="I53" s="112" t="s">
        <v>472</v>
      </c>
      <c r="J53" s="112"/>
      <c r="K53" s="112" t="s">
        <v>229</v>
      </c>
      <c r="L53" s="112" t="s">
        <v>246</v>
      </c>
      <c r="M53" s="112" t="s">
        <v>247</v>
      </c>
    </row>
    <row r="54" spans="1:13" ht="25.5" x14ac:dyDescent="0.2">
      <c r="A54" s="115" t="s">
        <v>473</v>
      </c>
      <c r="B54" s="113" t="s">
        <v>474</v>
      </c>
      <c r="C54" s="116" t="s">
        <v>257</v>
      </c>
      <c r="D54" s="116">
        <v>31</v>
      </c>
      <c r="E54" s="116" t="s">
        <v>242</v>
      </c>
      <c r="F54" s="116" t="s">
        <v>475</v>
      </c>
      <c r="G54" s="116" t="s">
        <v>217</v>
      </c>
      <c r="H54" s="116" t="s">
        <v>476</v>
      </c>
      <c r="I54" s="115" t="s">
        <v>354</v>
      </c>
      <c r="J54" s="118"/>
      <c r="K54" s="115" t="s">
        <v>229</v>
      </c>
      <c r="L54" s="115" t="s">
        <v>246</v>
      </c>
      <c r="M54" s="115" t="s">
        <v>247</v>
      </c>
    </row>
    <row r="55" spans="1:13" x14ac:dyDescent="0.2">
      <c r="A55" s="112" t="s">
        <v>477</v>
      </c>
      <c r="B55" s="113" t="s">
        <v>478</v>
      </c>
      <c r="C55" s="114" t="s">
        <v>465</v>
      </c>
      <c r="D55" s="114">
        <v>638</v>
      </c>
      <c r="E55" s="114" t="s">
        <v>242</v>
      </c>
      <c r="F55" s="114" t="s">
        <v>479</v>
      </c>
      <c r="G55" s="114" t="s">
        <v>217</v>
      </c>
      <c r="H55" s="114" t="s">
        <v>372</v>
      </c>
      <c r="I55" s="112" t="s">
        <v>480</v>
      </c>
      <c r="J55" s="112"/>
      <c r="K55" s="112" t="s">
        <v>229</v>
      </c>
      <c r="L55" s="112" t="s">
        <v>246</v>
      </c>
      <c r="M55" s="112" t="s">
        <v>247</v>
      </c>
    </row>
    <row r="56" spans="1:13" x14ac:dyDescent="0.2">
      <c r="A56" s="119" t="s">
        <v>481</v>
      </c>
      <c r="B56" s="127" t="s">
        <v>482</v>
      </c>
      <c r="C56" s="127" t="s">
        <v>483</v>
      </c>
      <c r="D56" s="127">
        <v>1361</v>
      </c>
      <c r="E56" s="127" t="s">
        <v>98</v>
      </c>
      <c r="F56" s="127" t="s">
        <v>484</v>
      </c>
      <c r="G56" s="127" t="s">
        <v>217</v>
      </c>
      <c r="H56" s="127" t="s">
        <v>485</v>
      </c>
      <c r="I56" s="127" t="s">
        <v>332</v>
      </c>
      <c r="J56" s="127" t="s">
        <v>486</v>
      </c>
      <c r="K56" s="127" t="s">
        <v>487</v>
      </c>
      <c r="L56" s="127" t="s">
        <v>488</v>
      </c>
      <c r="M56" s="127"/>
    </row>
    <row r="57" spans="1:13" x14ac:dyDescent="0.2">
      <c r="A57" s="112" t="s">
        <v>481</v>
      </c>
      <c r="B57" s="114" t="s">
        <v>482</v>
      </c>
      <c r="C57" s="114" t="s">
        <v>489</v>
      </c>
      <c r="D57" s="114">
        <v>1282</v>
      </c>
      <c r="E57" s="114" t="s">
        <v>98</v>
      </c>
      <c r="F57" s="114" t="s">
        <v>484</v>
      </c>
      <c r="G57" s="114" t="s">
        <v>217</v>
      </c>
      <c r="H57" s="114" t="s">
        <v>485</v>
      </c>
      <c r="I57" s="112" t="s">
        <v>332</v>
      </c>
      <c r="J57" s="112" t="s">
        <v>486</v>
      </c>
      <c r="K57" s="112" t="s">
        <v>487</v>
      </c>
      <c r="L57" s="112" t="s">
        <v>488</v>
      </c>
      <c r="M57" s="112"/>
    </row>
    <row r="58" spans="1:13" x14ac:dyDescent="0.2">
      <c r="A58" s="115" t="s">
        <v>481</v>
      </c>
      <c r="B58" s="116" t="s">
        <v>482</v>
      </c>
      <c r="C58" s="116" t="s">
        <v>363</v>
      </c>
      <c r="D58" s="116">
        <v>1347</v>
      </c>
      <c r="E58" s="116" t="s">
        <v>98</v>
      </c>
      <c r="F58" s="116" t="s">
        <v>484</v>
      </c>
      <c r="G58" s="116" t="s">
        <v>217</v>
      </c>
      <c r="H58" s="116" t="s">
        <v>485</v>
      </c>
      <c r="I58" s="115" t="s">
        <v>332</v>
      </c>
      <c r="J58" s="115" t="s">
        <v>486</v>
      </c>
      <c r="K58" s="115" t="s">
        <v>487</v>
      </c>
      <c r="L58" s="115" t="s">
        <v>488</v>
      </c>
      <c r="M58" s="115"/>
    </row>
    <row r="59" spans="1:13" x14ac:dyDescent="0.2">
      <c r="A59" s="115" t="s">
        <v>481</v>
      </c>
      <c r="B59" s="116" t="s">
        <v>482</v>
      </c>
      <c r="C59" s="116" t="s">
        <v>490</v>
      </c>
      <c r="D59" s="116">
        <v>869</v>
      </c>
      <c r="E59" s="116" t="s">
        <v>98</v>
      </c>
      <c r="F59" s="116" t="s">
        <v>484</v>
      </c>
      <c r="G59" s="116" t="s">
        <v>217</v>
      </c>
      <c r="H59" s="116" t="s">
        <v>485</v>
      </c>
      <c r="I59" s="115" t="s">
        <v>491</v>
      </c>
      <c r="J59" s="115" t="s">
        <v>492</v>
      </c>
      <c r="K59" s="115" t="s">
        <v>487</v>
      </c>
      <c r="L59" s="115" t="s">
        <v>493</v>
      </c>
      <c r="M59" s="115"/>
    </row>
    <row r="60" spans="1:13" x14ac:dyDescent="0.2">
      <c r="A60" s="119" t="s">
        <v>494</v>
      </c>
      <c r="B60" s="127" t="s">
        <v>495</v>
      </c>
      <c r="C60" s="127" t="s">
        <v>318</v>
      </c>
      <c r="D60" s="127">
        <v>1423</v>
      </c>
      <c r="E60" s="127" t="s">
        <v>98</v>
      </c>
      <c r="F60" s="127" t="s">
        <v>496</v>
      </c>
      <c r="G60" s="127" t="s">
        <v>217</v>
      </c>
      <c r="H60" s="127" t="s">
        <v>497</v>
      </c>
      <c r="I60" s="127" t="s">
        <v>498</v>
      </c>
      <c r="J60" s="127" t="s">
        <v>499</v>
      </c>
      <c r="K60" s="127" t="s">
        <v>266</v>
      </c>
      <c r="L60" s="127" t="s">
        <v>500</v>
      </c>
      <c r="M60" s="127"/>
    </row>
    <row r="61" spans="1:13" x14ac:dyDescent="0.2">
      <c r="A61" s="119" t="s">
        <v>494</v>
      </c>
      <c r="B61" s="127" t="s">
        <v>495</v>
      </c>
      <c r="C61" s="127" t="s">
        <v>322</v>
      </c>
      <c r="D61" s="127">
        <v>1461</v>
      </c>
      <c r="E61" s="127" t="s">
        <v>98</v>
      </c>
      <c r="F61" s="127" t="s">
        <v>496</v>
      </c>
      <c r="G61" s="127" t="s">
        <v>217</v>
      </c>
      <c r="H61" s="127" t="s">
        <v>497</v>
      </c>
      <c r="I61" s="127" t="s">
        <v>498</v>
      </c>
      <c r="J61" s="127" t="s">
        <v>499</v>
      </c>
      <c r="K61" s="127" t="s">
        <v>266</v>
      </c>
      <c r="L61" s="127" t="s">
        <v>500</v>
      </c>
      <c r="M61" s="127"/>
    </row>
    <row r="62" spans="1:13" ht="15" x14ac:dyDescent="0.25">
      <c r="A62" s="119" t="s">
        <v>501</v>
      </c>
      <c r="B62" s="120" t="s">
        <v>502</v>
      </c>
      <c r="C62" s="120" t="s">
        <v>237</v>
      </c>
      <c r="D62" s="120">
        <v>1646</v>
      </c>
      <c r="E62" s="120" t="s">
        <v>238</v>
      </c>
      <c r="F62" s="121">
        <f>VLOOKUP(A62,'[1]List of Wells - Blank'!$C$4:$R$64,6,FALSE)</f>
        <v>29141</v>
      </c>
      <c r="G62" s="122" t="str">
        <f>VLOOKUP($A62,'[1]List of Wells - Blank'!$C$4:$R$64,7,FALSE)</f>
        <v xml:space="preserve"> PR</v>
      </c>
      <c r="H62" s="122">
        <f>VLOOKUP($A62,'[1]List of Wells - Blank'!$C$4:$R$64,8,FALSE)</f>
        <v>292</v>
      </c>
      <c r="I62" s="122" t="str">
        <f>VLOOKUP($A62,'[1]List of Wells - Blank'!$C$4:$R$64,9,FALSE)</f>
        <v>200</v>
      </c>
      <c r="J62" s="122" t="str">
        <f>VLOOKUP($A62,'[1]List of Wells - Blank'!$C$4:$R$64,10,FALSE)</f>
        <v>DV tool at 790</v>
      </c>
      <c r="K62" s="122" t="str">
        <f>VLOOKUP($A62,'[1]List of Wells - Blank'!$C$4:$R$64,11,FALSE)</f>
        <v>6890</v>
      </c>
      <c r="L62" s="122" t="str">
        <f>VLOOKUP($A62,'[1]List of Wells - Blank'!$C$4:$R$64,12,FALSE)</f>
        <v>6150</v>
      </c>
      <c r="M62" s="122" t="str">
        <f>VLOOKUP($A62,'[1]List of Wells - Blank'!$C$4:$R$64,13,FALSE)</f>
        <v>Additional cmt from 850' - 620'</v>
      </c>
    </row>
    <row r="63" spans="1:13" x14ac:dyDescent="0.2">
      <c r="A63" s="112" t="s">
        <v>501</v>
      </c>
      <c r="B63" s="112" t="s">
        <v>503</v>
      </c>
      <c r="C63" s="127"/>
      <c r="D63" s="112">
        <v>552</v>
      </c>
      <c r="E63" s="112" t="s">
        <v>98</v>
      </c>
      <c r="F63" s="112" t="s">
        <v>504</v>
      </c>
      <c r="G63" s="112" t="s">
        <v>217</v>
      </c>
      <c r="H63" s="112" t="s">
        <v>3</v>
      </c>
      <c r="I63" s="112" t="s">
        <v>306</v>
      </c>
      <c r="J63" s="112" t="s">
        <v>505</v>
      </c>
      <c r="K63" s="112" t="s">
        <v>506</v>
      </c>
      <c r="L63" s="112" t="s">
        <v>507</v>
      </c>
      <c r="M63" s="112"/>
    </row>
    <row r="64" spans="1:13" x14ac:dyDescent="0.2">
      <c r="A64" s="112" t="s">
        <v>508</v>
      </c>
      <c r="B64" s="113" t="s">
        <v>509</v>
      </c>
      <c r="C64" s="114" t="s">
        <v>250</v>
      </c>
      <c r="D64" s="114">
        <v>715</v>
      </c>
      <c r="E64" s="114" t="s">
        <v>510</v>
      </c>
      <c r="F64" s="114" t="s">
        <v>511</v>
      </c>
      <c r="G64" s="114" t="s">
        <v>216</v>
      </c>
      <c r="H64" s="114" t="s">
        <v>512</v>
      </c>
      <c r="I64" s="112" t="s">
        <v>513</v>
      </c>
      <c r="J64" s="112"/>
      <c r="K64" s="112" t="s">
        <v>229</v>
      </c>
      <c r="L64" s="112" t="s">
        <v>246</v>
      </c>
      <c r="M64" s="112" t="s">
        <v>247</v>
      </c>
    </row>
    <row r="65" spans="1:13" x14ac:dyDescent="0.2">
      <c r="A65" s="32" t="s">
        <v>514</v>
      </c>
      <c r="B65" s="131" t="s">
        <v>515</v>
      </c>
      <c r="C65" s="132" t="s">
        <v>250</v>
      </c>
      <c r="D65" s="33">
        <v>817</v>
      </c>
      <c r="E65" s="33" t="s">
        <v>271</v>
      </c>
      <c r="F65" s="33" t="s">
        <v>516</v>
      </c>
      <c r="G65" s="33" t="s">
        <v>217</v>
      </c>
      <c r="H65" s="33" t="s">
        <v>517</v>
      </c>
      <c r="I65" s="34" t="s">
        <v>518</v>
      </c>
      <c r="J65" s="32"/>
      <c r="K65" s="49" t="s">
        <v>229</v>
      </c>
      <c r="L65" s="35" t="s">
        <v>246</v>
      </c>
      <c r="M65" s="55" t="s">
        <v>247</v>
      </c>
    </row>
    <row r="66" spans="1:13" x14ac:dyDescent="0.2">
      <c r="A66" s="32" t="s">
        <v>519</v>
      </c>
      <c r="B66" s="131" t="s">
        <v>520</v>
      </c>
      <c r="C66" s="132" t="s">
        <v>337</v>
      </c>
      <c r="D66" s="33">
        <v>363</v>
      </c>
      <c r="E66" s="33" t="s">
        <v>521</v>
      </c>
      <c r="F66" s="33" t="s">
        <v>522</v>
      </c>
      <c r="G66" s="33" t="s">
        <v>220</v>
      </c>
      <c r="H66" s="33" t="s">
        <v>523</v>
      </c>
      <c r="I66" s="34" t="s">
        <v>410</v>
      </c>
      <c r="J66" s="32"/>
      <c r="K66" s="49" t="s">
        <v>229</v>
      </c>
      <c r="L66" s="35"/>
      <c r="M66" s="47" t="s">
        <v>524</v>
      </c>
    </row>
    <row r="67" spans="1:13" x14ac:dyDescent="0.2">
      <c r="A67" s="133" t="s">
        <v>99</v>
      </c>
      <c r="B67" s="134" t="s">
        <v>100</v>
      </c>
      <c r="C67" s="135" t="s">
        <v>525</v>
      </c>
      <c r="D67" s="134">
        <v>1308</v>
      </c>
      <c r="E67" s="134" t="s">
        <v>98</v>
      </c>
      <c r="F67" s="134" t="s">
        <v>526</v>
      </c>
      <c r="G67" s="134" t="s">
        <v>217</v>
      </c>
      <c r="H67" s="134" t="s">
        <v>527</v>
      </c>
      <c r="I67" s="136" t="s">
        <v>320</v>
      </c>
      <c r="J67" s="137"/>
      <c r="K67" s="138" t="s">
        <v>528</v>
      </c>
      <c r="L67" s="134" t="s">
        <v>529</v>
      </c>
      <c r="M67" s="139"/>
    </row>
    <row r="68" spans="1:13" x14ac:dyDescent="0.2">
      <c r="A68" s="133" t="s">
        <v>104</v>
      </c>
      <c r="B68" s="134" t="s">
        <v>105</v>
      </c>
      <c r="C68" s="135" t="s">
        <v>329</v>
      </c>
      <c r="D68" s="134">
        <v>1152</v>
      </c>
      <c r="E68" s="134" t="s">
        <v>98</v>
      </c>
      <c r="F68" s="134" t="s">
        <v>530</v>
      </c>
      <c r="G68" s="134" t="s">
        <v>217</v>
      </c>
      <c r="H68" s="134" t="s">
        <v>531</v>
      </c>
      <c r="I68" s="136" t="s">
        <v>332</v>
      </c>
      <c r="J68" s="137"/>
      <c r="K68" s="138" t="s">
        <v>532</v>
      </c>
      <c r="L68" s="134" t="s">
        <v>533</v>
      </c>
      <c r="M68" s="139"/>
    </row>
    <row r="69" spans="1:13" ht="15" x14ac:dyDescent="0.25">
      <c r="A69" s="133" t="s">
        <v>534</v>
      </c>
      <c r="B69" s="140" t="s">
        <v>535</v>
      </c>
      <c r="C69" s="141" t="s">
        <v>237</v>
      </c>
      <c r="D69" s="140">
        <v>148</v>
      </c>
      <c r="E69" s="140" t="s">
        <v>238</v>
      </c>
      <c r="F69" s="142">
        <f>VLOOKUP(A69,'[1]List of Wells - Blank'!$C$4:$R$64,6,FALSE)</f>
        <v>29360</v>
      </c>
      <c r="G69" s="143" t="str">
        <f>VLOOKUP($A69,'[1]List of Wells - Blank'!$C$4:$R$64,7,FALSE)</f>
        <v>PR</v>
      </c>
      <c r="H69" s="143">
        <f>VLOOKUP($A69,'[1]List of Wells - Blank'!$C$4:$R$64,8,FALSE)</f>
        <v>607</v>
      </c>
      <c r="I69" s="144">
        <f>VLOOKUP($A69,'[1]List of Wells - Blank'!$C$4:$R$64,9,FALSE)</f>
        <v>200</v>
      </c>
      <c r="J69" s="145" t="str">
        <f>VLOOKUP($A69,'[1]List of Wells - Blank'!$C$4:$R$64,10,FALSE)</f>
        <v>Procedure written to squeeze from 850' to cover aquafer. Has a CBL</v>
      </c>
      <c r="K69" s="146">
        <f>VLOOKUP($A69,'[1]List of Wells - Blank'!$C$4:$R$64,11,FALSE)</f>
        <v>6974</v>
      </c>
      <c r="L69" s="143">
        <f>VLOOKUP($A69,'[1]List of Wells - Blank'!$C$4:$R$64,12,FALSE)</f>
        <v>6530</v>
      </c>
      <c r="M69" s="147" t="str">
        <f>VLOOKUP($A69,'[1]List of Wells - Blank'!$C$4:$R$64,13,FALSE)</f>
        <v>Procedure written for 1.25" bradenhead job.</v>
      </c>
    </row>
    <row r="70" spans="1:13" x14ac:dyDescent="0.2">
      <c r="A70" s="133" t="s">
        <v>534</v>
      </c>
      <c r="B70" s="134" t="s">
        <v>536</v>
      </c>
      <c r="C70" s="135" t="s">
        <v>382</v>
      </c>
      <c r="D70" s="134">
        <v>101</v>
      </c>
      <c r="E70" s="134" t="s">
        <v>98</v>
      </c>
      <c r="F70" s="134">
        <v>29360</v>
      </c>
      <c r="G70" s="134" t="s">
        <v>3</v>
      </c>
      <c r="H70" s="134">
        <v>607</v>
      </c>
      <c r="I70" s="134">
        <v>200</v>
      </c>
      <c r="J70" s="138" t="s">
        <v>537</v>
      </c>
      <c r="K70" s="138">
        <v>6974</v>
      </c>
      <c r="L70" s="134">
        <v>6530</v>
      </c>
      <c r="M70" s="139" t="s">
        <v>538</v>
      </c>
    </row>
    <row r="71" spans="1:13" ht="15" x14ac:dyDescent="0.25">
      <c r="A71" s="133" t="s">
        <v>539</v>
      </c>
      <c r="B71" s="140" t="s">
        <v>540</v>
      </c>
      <c r="C71" s="141" t="s">
        <v>237</v>
      </c>
      <c r="D71" s="140">
        <v>1203</v>
      </c>
      <c r="E71" s="140" t="s">
        <v>541</v>
      </c>
      <c r="F71" s="148">
        <v>29462</v>
      </c>
      <c r="G71" s="149" t="s">
        <v>91</v>
      </c>
      <c r="H71" s="149">
        <v>610</v>
      </c>
      <c r="I71" s="149">
        <v>720</v>
      </c>
      <c r="J71" s="150" t="s">
        <v>542</v>
      </c>
      <c r="K71" s="150">
        <v>6920</v>
      </c>
      <c r="L71" s="149">
        <v>6470</v>
      </c>
      <c r="M71" s="151" t="s">
        <v>543</v>
      </c>
    </row>
    <row r="72" spans="1:13" x14ac:dyDescent="0.2">
      <c r="A72" s="133" t="s">
        <v>539</v>
      </c>
      <c r="B72" s="134" t="s">
        <v>544</v>
      </c>
      <c r="C72" s="135" t="s">
        <v>545</v>
      </c>
      <c r="D72" s="134">
        <v>1328</v>
      </c>
      <c r="E72" s="134" t="s">
        <v>147</v>
      </c>
      <c r="F72" s="134">
        <v>29462</v>
      </c>
      <c r="G72" s="134" t="s">
        <v>91</v>
      </c>
      <c r="H72" s="134">
        <v>610</v>
      </c>
      <c r="I72" s="134">
        <v>720</v>
      </c>
      <c r="J72" s="138" t="s">
        <v>542</v>
      </c>
      <c r="K72" s="138">
        <v>6920</v>
      </c>
      <c r="L72" s="134">
        <v>6470</v>
      </c>
      <c r="M72" s="139" t="s">
        <v>543</v>
      </c>
    </row>
    <row r="73" spans="1:13" x14ac:dyDescent="0.2">
      <c r="A73" s="39" t="s">
        <v>546</v>
      </c>
      <c r="B73" s="40" t="s">
        <v>547</v>
      </c>
      <c r="C73" s="135"/>
      <c r="D73" s="40">
        <v>1186</v>
      </c>
      <c r="E73" s="40" t="s">
        <v>98</v>
      </c>
      <c r="F73" s="40" t="s">
        <v>548</v>
      </c>
      <c r="G73" s="40" t="s">
        <v>216</v>
      </c>
      <c r="H73" s="40" t="s">
        <v>549</v>
      </c>
      <c r="I73" s="40" t="s">
        <v>373</v>
      </c>
      <c r="J73" s="54" t="s">
        <v>550</v>
      </c>
      <c r="K73" s="54" t="s">
        <v>551</v>
      </c>
      <c r="L73" s="40" t="s">
        <v>334</v>
      </c>
      <c r="M73" s="52" t="s">
        <v>310</v>
      </c>
    </row>
    <row r="74" spans="1:13" ht="15" x14ac:dyDescent="0.25">
      <c r="A74" s="133" t="s">
        <v>552</v>
      </c>
      <c r="B74" s="140" t="s">
        <v>553</v>
      </c>
      <c r="C74" s="141" t="s">
        <v>237</v>
      </c>
      <c r="D74" s="140">
        <v>1710</v>
      </c>
      <c r="E74" s="140" t="s">
        <v>238</v>
      </c>
      <c r="F74" s="142">
        <f>VLOOKUP(A74,'[1]List of Wells - Blank'!$C$4:$R$64,6,FALSE)</f>
        <v>29362</v>
      </c>
      <c r="G74" s="143" t="str">
        <f>VLOOKUP($A74,'[1]List of Wells - Blank'!$C$4:$R$64,7,FALSE)</f>
        <v xml:space="preserve"> PR</v>
      </c>
      <c r="H74" s="143" t="str">
        <f>VLOOKUP($A74,'[1]List of Wells - Blank'!$C$4:$R$64,8,FALSE)</f>
        <v>666</v>
      </c>
      <c r="I74" s="143" t="str">
        <f>VLOOKUP($A74,'[1]List of Wells - Blank'!$C$4:$R$64,9,FALSE)</f>
        <v>200</v>
      </c>
      <c r="J74" s="146" t="str">
        <f>VLOOKUP($A74,'[1]List of Wells - Blank'!$C$4:$R$64,10,FALSE)</f>
        <v>NO</v>
      </c>
      <c r="K74" s="146" t="str">
        <f>VLOOKUP($A74,'[1]List of Wells - Blank'!$C$4:$R$64,11,FALSE)</f>
        <v>6940</v>
      </c>
      <c r="L74" s="143" t="str">
        <f>VLOOKUP($A74,'[1]List of Wells - Blank'!$C$4:$R$64,12,FALSE)</f>
        <v>6840</v>
      </c>
      <c r="M74" s="147"/>
    </row>
    <row r="75" spans="1:13" x14ac:dyDescent="0.2">
      <c r="A75" s="39" t="s">
        <v>552</v>
      </c>
      <c r="B75" s="40" t="s">
        <v>554</v>
      </c>
      <c r="C75" s="135"/>
      <c r="D75" s="40">
        <v>196</v>
      </c>
      <c r="E75" s="40" t="s">
        <v>98</v>
      </c>
      <c r="F75" s="40" t="s">
        <v>555</v>
      </c>
      <c r="G75" s="40" t="s">
        <v>217</v>
      </c>
      <c r="H75" s="40" t="s">
        <v>527</v>
      </c>
      <c r="I75" s="40" t="s">
        <v>306</v>
      </c>
      <c r="J75" s="54" t="s">
        <v>550</v>
      </c>
      <c r="K75" s="54" t="s">
        <v>375</v>
      </c>
      <c r="L75" s="40" t="s">
        <v>390</v>
      </c>
      <c r="M75" s="52"/>
    </row>
    <row r="76" spans="1:13" x14ac:dyDescent="0.2">
      <c r="A76" s="152" t="s">
        <v>556</v>
      </c>
      <c r="B76" s="153" t="s">
        <v>557</v>
      </c>
      <c r="C76" s="154" t="s">
        <v>250</v>
      </c>
      <c r="D76" s="155">
        <v>1274</v>
      </c>
      <c r="E76" s="155" t="s">
        <v>558</v>
      </c>
      <c r="F76" s="155" t="s">
        <v>559</v>
      </c>
      <c r="G76" s="155" t="s">
        <v>217</v>
      </c>
      <c r="H76" s="156" t="s">
        <v>300</v>
      </c>
      <c r="I76" s="155" t="s">
        <v>560</v>
      </c>
      <c r="J76" s="157" t="s">
        <v>561</v>
      </c>
      <c r="K76" s="157" t="s">
        <v>411</v>
      </c>
      <c r="L76" s="155" t="s">
        <v>532</v>
      </c>
      <c r="M76" s="158"/>
    </row>
    <row r="77" spans="1:13" x14ac:dyDescent="0.2">
      <c r="A77" s="32" t="s">
        <v>562</v>
      </c>
      <c r="B77" s="33" t="s">
        <v>563</v>
      </c>
      <c r="C77" s="132" t="s">
        <v>564</v>
      </c>
      <c r="D77" s="33">
        <v>114</v>
      </c>
      <c r="E77" s="33" t="s">
        <v>98</v>
      </c>
      <c r="F77" s="33" t="s">
        <v>565</v>
      </c>
      <c r="G77" s="33" t="s">
        <v>217</v>
      </c>
      <c r="H77" s="33" t="s">
        <v>566</v>
      </c>
      <c r="I77" s="35" t="s">
        <v>567</v>
      </c>
      <c r="J77" s="49" t="s">
        <v>568</v>
      </c>
      <c r="K77" s="49" t="s">
        <v>487</v>
      </c>
      <c r="L77" s="35" t="s">
        <v>569</v>
      </c>
      <c r="M77" s="47"/>
    </row>
    <row r="78" spans="1:13" x14ac:dyDescent="0.2">
      <c r="A78" s="32" t="s">
        <v>570</v>
      </c>
      <c r="B78" s="131" t="s">
        <v>571</v>
      </c>
      <c r="C78" s="132" t="s">
        <v>250</v>
      </c>
      <c r="D78" s="33">
        <v>1023</v>
      </c>
      <c r="E78" s="33" t="s">
        <v>205</v>
      </c>
      <c r="F78" s="33" t="s">
        <v>572</v>
      </c>
      <c r="G78" s="33" t="s">
        <v>216</v>
      </c>
      <c r="H78" s="33" t="s">
        <v>573</v>
      </c>
      <c r="I78" s="35" t="s">
        <v>253</v>
      </c>
      <c r="J78" s="49"/>
      <c r="K78" s="49" t="s">
        <v>229</v>
      </c>
      <c r="L78" s="35" t="s">
        <v>246</v>
      </c>
      <c r="M78" s="47" t="s">
        <v>247</v>
      </c>
    </row>
    <row r="79" spans="1:13" x14ac:dyDescent="0.2">
      <c r="A79" s="133" t="s">
        <v>574</v>
      </c>
      <c r="B79" s="134" t="s">
        <v>575</v>
      </c>
      <c r="C79" s="135" t="s">
        <v>576</v>
      </c>
      <c r="D79" s="134">
        <v>1320</v>
      </c>
      <c r="E79" s="134" t="s">
        <v>98</v>
      </c>
      <c r="F79" s="134" t="s">
        <v>577</v>
      </c>
      <c r="G79" s="134" t="s">
        <v>216</v>
      </c>
      <c r="H79" s="134" t="s">
        <v>578</v>
      </c>
      <c r="I79" s="134" t="s">
        <v>567</v>
      </c>
      <c r="J79" s="138"/>
      <c r="K79" s="138" t="s">
        <v>579</v>
      </c>
      <c r="L79" s="134" t="s">
        <v>580</v>
      </c>
      <c r="M79" s="139"/>
    </row>
    <row r="80" spans="1:13" x14ac:dyDescent="0.2">
      <c r="A80" s="39" t="s">
        <v>574</v>
      </c>
      <c r="B80" s="37" t="s">
        <v>575</v>
      </c>
      <c r="C80" s="159" t="s">
        <v>564</v>
      </c>
      <c r="D80" s="37">
        <v>98</v>
      </c>
      <c r="E80" s="37" t="s">
        <v>98</v>
      </c>
      <c r="F80" s="37" t="s">
        <v>577</v>
      </c>
      <c r="G80" s="37" t="s">
        <v>216</v>
      </c>
      <c r="H80" s="37" t="s">
        <v>578</v>
      </c>
      <c r="I80" s="40" t="s">
        <v>567</v>
      </c>
      <c r="J80" s="54">
        <v>0</v>
      </c>
      <c r="K80" s="54" t="s">
        <v>579</v>
      </c>
      <c r="L80" s="40" t="s">
        <v>580</v>
      </c>
      <c r="M80" s="52"/>
    </row>
    <row r="81" spans="1:13" x14ac:dyDescent="0.2">
      <c r="A81" s="133" t="s">
        <v>581</v>
      </c>
      <c r="B81" s="134" t="s">
        <v>582</v>
      </c>
      <c r="C81" s="135" t="s">
        <v>483</v>
      </c>
      <c r="D81" s="134">
        <v>1426</v>
      </c>
      <c r="E81" s="134" t="s">
        <v>98</v>
      </c>
      <c r="F81" s="134" t="s">
        <v>583</v>
      </c>
      <c r="G81" s="134" t="s">
        <v>216</v>
      </c>
      <c r="H81" s="134" t="s">
        <v>584</v>
      </c>
      <c r="I81" s="134" t="s">
        <v>332</v>
      </c>
      <c r="J81" s="138"/>
      <c r="K81" s="138" t="s">
        <v>585</v>
      </c>
      <c r="L81" s="134" t="s">
        <v>586</v>
      </c>
      <c r="M81" s="139" t="s">
        <v>310</v>
      </c>
    </row>
    <row r="82" spans="1:13" x14ac:dyDescent="0.2">
      <c r="A82" s="36" t="s">
        <v>581</v>
      </c>
      <c r="B82" s="37" t="s">
        <v>582</v>
      </c>
      <c r="C82" s="159" t="s">
        <v>489</v>
      </c>
      <c r="D82" s="37">
        <v>143</v>
      </c>
      <c r="E82" s="37" t="s">
        <v>98</v>
      </c>
      <c r="F82" s="37" t="s">
        <v>583</v>
      </c>
      <c r="G82" s="37" t="s">
        <v>216</v>
      </c>
      <c r="H82" s="37" t="s">
        <v>584</v>
      </c>
      <c r="I82" s="40" t="s">
        <v>332</v>
      </c>
      <c r="J82" s="54"/>
      <c r="K82" s="54" t="s">
        <v>585</v>
      </c>
      <c r="L82" s="40" t="s">
        <v>586</v>
      </c>
      <c r="M82" s="52" t="s">
        <v>310</v>
      </c>
    </row>
    <row r="83" spans="1:13" x14ac:dyDescent="0.2">
      <c r="A83" s="39" t="s">
        <v>581</v>
      </c>
      <c r="B83" s="37" t="s">
        <v>582</v>
      </c>
      <c r="C83" s="159" t="s">
        <v>363</v>
      </c>
      <c r="D83" s="37">
        <v>508</v>
      </c>
      <c r="E83" s="37" t="s">
        <v>98</v>
      </c>
      <c r="F83" s="37" t="s">
        <v>583</v>
      </c>
      <c r="G83" s="37" t="s">
        <v>216</v>
      </c>
      <c r="H83" s="37" t="s">
        <v>584</v>
      </c>
      <c r="I83" s="40" t="s">
        <v>332</v>
      </c>
      <c r="J83" s="54"/>
      <c r="K83" s="54" t="s">
        <v>585</v>
      </c>
      <c r="L83" s="40" t="s">
        <v>586</v>
      </c>
      <c r="M83" s="52" t="s">
        <v>310</v>
      </c>
    </row>
    <row r="84" spans="1:13" x14ac:dyDescent="0.2">
      <c r="A84" s="32" t="s">
        <v>581</v>
      </c>
      <c r="B84" s="33" t="s">
        <v>582</v>
      </c>
      <c r="C84" s="132" t="s">
        <v>490</v>
      </c>
      <c r="D84" s="33">
        <v>1401</v>
      </c>
      <c r="E84" s="33" t="s">
        <v>98</v>
      </c>
      <c r="F84" s="33" t="s">
        <v>583</v>
      </c>
      <c r="G84" s="33" t="s">
        <v>216</v>
      </c>
      <c r="H84" s="33" t="s">
        <v>584</v>
      </c>
      <c r="I84" s="35" t="s">
        <v>587</v>
      </c>
      <c r="J84" s="49" t="s">
        <v>588</v>
      </c>
      <c r="K84" s="49" t="s">
        <v>585</v>
      </c>
      <c r="L84" s="35" t="s">
        <v>589</v>
      </c>
      <c r="M84" s="47"/>
    </row>
    <row r="85" spans="1:13" x14ac:dyDescent="0.2">
      <c r="A85" s="39" t="s">
        <v>590</v>
      </c>
      <c r="B85" s="131" t="s">
        <v>591</v>
      </c>
      <c r="C85" s="159" t="s">
        <v>250</v>
      </c>
      <c r="D85" s="37">
        <v>834</v>
      </c>
      <c r="E85" s="37" t="s">
        <v>592</v>
      </c>
      <c r="F85" s="37" t="s">
        <v>593</v>
      </c>
      <c r="G85" s="37" t="s">
        <v>216</v>
      </c>
      <c r="H85" s="37" t="s">
        <v>299</v>
      </c>
      <c r="I85" s="40" t="s">
        <v>594</v>
      </c>
      <c r="J85" s="54"/>
      <c r="K85" s="54" t="s">
        <v>229</v>
      </c>
      <c r="L85" s="40" t="s">
        <v>595</v>
      </c>
      <c r="M85" s="52" t="s">
        <v>247</v>
      </c>
    </row>
    <row r="86" spans="1:13" x14ac:dyDescent="0.2">
      <c r="A86" s="133" t="s">
        <v>188</v>
      </c>
      <c r="B86" s="134" t="s">
        <v>189</v>
      </c>
      <c r="C86" s="135" t="s">
        <v>596</v>
      </c>
      <c r="D86" s="134">
        <v>175</v>
      </c>
      <c r="E86" s="134" t="s">
        <v>98</v>
      </c>
      <c r="F86" s="134" t="s">
        <v>597</v>
      </c>
      <c r="G86" s="134" t="s">
        <v>217</v>
      </c>
      <c r="H86" s="134" t="s">
        <v>598</v>
      </c>
      <c r="I86" s="134" t="s">
        <v>320</v>
      </c>
      <c r="J86" s="138"/>
      <c r="K86" s="138" t="s">
        <v>599</v>
      </c>
      <c r="L86" s="134" t="s">
        <v>600</v>
      </c>
      <c r="M86" s="139"/>
    </row>
    <row r="87" spans="1:13" x14ac:dyDescent="0.2">
      <c r="A87" s="133" t="s">
        <v>188</v>
      </c>
      <c r="B87" s="134" t="s">
        <v>189</v>
      </c>
      <c r="C87" s="135" t="s">
        <v>322</v>
      </c>
      <c r="D87" s="134">
        <v>469</v>
      </c>
      <c r="E87" s="134" t="s">
        <v>98</v>
      </c>
      <c r="F87" s="134" t="s">
        <v>597</v>
      </c>
      <c r="G87" s="134" t="s">
        <v>217</v>
      </c>
      <c r="H87" s="134" t="s">
        <v>598</v>
      </c>
      <c r="I87" s="134" t="s">
        <v>320</v>
      </c>
      <c r="J87" s="138"/>
      <c r="K87" s="138" t="s">
        <v>599</v>
      </c>
      <c r="L87" s="134" t="s">
        <v>600</v>
      </c>
      <c r="M87" s="139"/>
    </row>
    <row r="88" spans="1:13" x14ac:dyDescent="0.2">
      <c r="A88" s="152" t="s">
        <v>601</v>
      </c>
      <c r="B88" s="155" t="s">
        <v>602</v>
      </c>
      <c r="C88" s="154" t="s">
        <v>465</v>
      </c>
      <c r="D88" s="155">
        <v>1470</v>
      </c>
      <c r="E88" s="155" t="s">
        <v>98</v>
      </c>
      <c r="F88" s="155" t="s">
        <v>603</v>
      </c>
      <c r="G88" s="155" t="s">
        <v>217</v>
      </c>
      <c r="H88" s="156" t="s">
        <v>604</v>
      </c>
      <c r="I88" s="155" t="s">
        <v>439</v>
      </c>
      <c r="J88" s="157"/>
      <c r="K88" s="157" t="s">
        <v>229</v>
      </c>
      <c r="L88" s="155" t="s">
        <v>605</v>
      </c>
      <c r="M88" s="158" t="s">
        <v>606</v>
      </c>
    </row>
    <row r="89" spans="1:13" x14ac:dyDescent="0.2">
      <c r="A89" s="152" t="s">
        <v>607</v>
      </c>
      <c r="B89" s="155" t="s">
        <v>608</v>
      </c>
      <c r="C89" s="154" t="s">
        <v>609</v>
      </c>
      <c r="D89" s="155">
        <v>1233</v>
      </c>
      <c r="E89" s="155" t="s">
        <v>98</v>
      </c>
      <c r="F89" s="155" t="s">
        <v>610</v>
      </c>
      <c r="G89" s="155" t="s">
        <v>3</v>
      </c>
      <c r="H89" s="156" t="s">
        <v>611</v>
      </c>
      <c r="I89" s="155" t="s">
        <v>567</v>
      </c>
      <c r="J89" s="157" t="s">
        <v>612</v>
      </c>
      <c r="K89" s="157" t="s">
        <v>613</v>
      </c>
      <c r="L89" s="155" t="s">
        <v>614</v>
      </c>
      <c r="M89" s="158"/>
    </row>
    <row r="90" spans="1:13" x14ac:dyDescent="0.2">
      <c r="A90" s="39" t="s">
        <v>615</v>
      </c>
      <c r="B90" s="131" t="s">
        <v>616</v>
      </c>
      <c r="C90" s="159" t="s">
        <v>490</v>
      </c>
      <c r="D90" s="37">
        <v>846</v>
      </c>
      <c r="E90" s="37" t="s">
        <v>205</v>
      </c>
      <c r="F90" s="37" t="s">
        <v>617</v>
      </c>
      <c r="G90" s="37" t="s">
        <v>219</v>
      </c>
      <c r="H90" s="160" t="s">
        <v>8</v>
      </c>
      <c r="I90" s="40" t="s">
        <v>618</v>
      </c>
      <c r="J90" s="54" t="s">
        <v>246</v>
      </c>
      <c r="K90" s="54" t="s">
        <v>619</v>
      </c>
      <c r="L90" s="40" t="s">
        <v>246</v>
      </c>
      <c r="M90" s="52" t="s">
        <v>620</v>
      </c>
    </row>
    <row r="91" spans="1:13" x14ac:dyDescent="0.2">
      <c r="A91" s="39" t="s">
        <v>621</v>
      </c>
      <c r="B91" s="37" t="s">
        <v>622</v>
      </c>
      <c r="C91" s="159" t="s">
        <v>337</v>
      </c>
      <c r="D91" s="37">
        <v>1000</v>
      </c>
      <c r="E91" s="37" t="s">
        <v>98</v>
      </c>
      <c r="F91" s="37" t="s">
        <v>623</v>
      </c>
      <c r="G91" s="37" t="s">
        <v>217</v>
      </c>
      <c r="H91" s="37" t="s">
        <v>624</v>
      </c>
      <c r="I91" s="40" t="s">
        <v>341</v>
      </c>
      <c r="J91" s="54" t="s">
        <v>625</v>
      </c>
      <c r="K91" s="54" t="s">
        <v>626</v>
      </c>
      <c r="L91" s="40" t="s">
        <v>627</v>
      </c>
      <c r="M91" s="52"/>
    </row>
    <row r="92" spans="1:13" ht="15" x14ac:dyDescent="0.25">
      <c r="A92" s="133" t="s">
        <v>628</v>
      </c>
      <c r="B92" s="140" t="s">
        <v>629</v>
      </c>
      <c r="C92" s="141" t="s">
        <v>237</v>
      </c>
      <c r="D92" s="140">
        <v>1902</v>
      </c>
      <c r="E92" s="140" t="s">
        <v>238</v>
      </c>
      <c r="F92" s="142">
        <f>VLOOKUP(A92,'[1]List of Wells - Blank'!$C$4:$R$64,6,FALSE)</f>
        <v>32749</v>
      </c>
      <c r="G92" s="143" t="str">
        <f>VLOOKUP($A92,'[1]List of Wells - Blank'!$C$4:$R$64,7,FALSE)</f>
        <v>PR</v>
      </c>
      <c r="H92" s="143">
        <f>VLOOKUP($A92,'[1]List of Wells - Blank'!$C$4:$R$64,8,FALSE)</f>
        <v>292</v>
      </c>
      <c r="I92" s="143">
        <f>VLOOKUP($A92,'[1]List of Wells - Blank'!$C$4:$R$64,9,FALSE)</f>
        <v>800</v>
      </c>
      <c r="J92" s="146" t="str">
        <f>VLOOKUP($A92,'[1]List of Wells - Blank'!$C$4:$R$64,10,FALSE)</f>
        <v>None</v>
      </c>
      <c r="K92" s="146">
        <f>VLOOKUP($A92,'[1]List of Wells - Blank'!$C$4:$R$64,11,FALSE)</f>
        <v>6958</v>
      </c>
      <c r="L92" s="143" t="str">
        <f>VLOOKUP($A92,'[1]List of Wells - Blank'!$C$4:$R$64,12,FALSE)</f>
        <v>na</v>
      </c>
      <c r="M92" s="147" t="str">
        <f>VLOOKUP($A92,'[1]List of Wells - Blank'!$C$4:$R$64,13,FALSE)</f>
        <v>Couldn't find CBL or a wellfile. Couldn't find NB top, used Powers 11-27 05-123-22240 offset for NB top</v>
      </c>
    </row>
    <row r="93" spans="1:13" x14ac:dyDescent="0.2">
      <c r="A93" s="32" t="s">
        <v>630</v>
      </c>
      <c r="B93" s="33" t="s">
        <v>631</v>
      </c>
      <c r="C93" s="132" t="s">
        <v>465</v>
      </c>
      <c r="D93" s="33">
        <v>179</v>
      </c>
      <c r="E93" s="33" t="s">
        <v>98</v>
      </c>
      <c r="F93" s="33" t="s">
        <v>632</v>
      </c>
      <c r="G93" s="33" t="s">
        <v>217</v>
      </c>
      <c r="H93" s="33" t="s">
        <v>633</v>
      </c>
      <c r="I93" s="35" t="s">
        <v>634</v>
      </c>
      <c r="J93" s="49"/>
      <c r="K93" s="49" t="s">
        <v>635</v>
      </c>
      <c r="L93" s="35" t="s">
        <v>636</v>
      </c>
      <c r="M93" s="47"/>
    </row>
    <row r="94" spans="1:13" x14ac:dyDescent="0.2">
      <c r="A94" s="32" t="s">
        <v>637</v>
      </c>
      <c r="B94" s="33" t="s">
        <v>638</v>
      </c>
      <c r="C94" s="132" t="s">
        <v>224</v>
      </c>
      <c r="D94" s="33">
        <v>200</v>
      </c>
      <c r="E94" s="33" t="s">
        <v>98</v>
      </c>
      <c r="F94" s="33" t="s">
        <v>639</v>
      </c>
      <c r="G94" s="33" t="s">
        <v>217</v>
      </c>
      <c r="H94" s="33" t="s">
        <v>472</v>
      </c>
      <c r="I94" s="35" t="s">
        <v>228</v>
      </c>
      <c r="J94" s="49" t="s">
        <v>640</v>
      </c>
      <c r="K94" s="49" t="s">
        <v>641</v>
      </c>
      <c r="L94" s="35" t="s">
        <v>642</v>
      </c>
      <c r="M94" s="47"/>
    </row>
    <row r="95" spans="1:13" x14ac:dyDescent="0.2">
      <c r="A95" s="32" t="s">
        <v>643</v>
      </c>
      <c r="B95" s="33" t="s">
        <v>644</v>
      </c>
      <c r="C95" s="132" t="s">
        <v>224</v>
      </c>
      <c r="D95" s="33">
        <v>1231</v>
      </c>
      <c r="E95" s="33" t="s">
        <v>98</v>
      </c>
      <c r="F95" s="33" t="s">
        <v>645</v>
      </c>
      <c r="G95" s="33" t="s">
        <v>217</v>
      </c>
      <c r="H95" s="33" t="s">
        <v>646</v>
      </c>
      <c r="I95" s="35" t="s">
        <v>228</v>
      </c>
      <c r="J95" s="49" t="s">
        <v>647</v>
      </c>
      <c r="K95" s="49" t="s">
        <v>648</v>
      </c>
      <c r="L95" s="35" t="s">
        <v>600</v>
      </c>
      <c r="M95" s="47"/>
    </row>
    <row r="96" spans="1:13" x14ac:dyDescent="0.2">
      <c r="A96" s="39" t="s">
        <v>643</v>
      </c>
      <c r="B96" s="37" t="s">
        <v>644</v>
      </c>
      <c r="C96" s="159" t="s">
        <v>231</v>
      </c>
      <c r="D96" s="37">
        <v>703</v>
      </c>
      <c r="E96" s="37" t="s">
        <v>98</v>
      </c>
      <c r="F96" s="37" t="s">
        <v>645</v>
      </c>
      <c r="G96" s="37" t="s">
        <v>217</v>
      </c>
      <c r="H96" s="37" t="s">
        <v>646</v>
      </c>
      <c r="I96" s="40" t="s">
        <v>234</v>
      </c>
      <c r="J96" s="54" t="s">
        <v>649</v>
      </c>
      <c r="K96" s="54" t="s">
        <v>648</v>
      </c>
      <c r="L96" s="40" t="s">
        <v>650</v>
      </c>
      <c r="M96" s="52"/>
    </row>
    <row r="97" spans="1:13" x14ac:dyDescent="0.2">
      <c r="A97" s="39" t="s">
        <v>651</v>
      </c>
      <c r="B97" s="37" t="s">
        <v>652</v>
      </c>
      <c r="C97" s="159" t="s">
        <v>653</v>
      </c>
      <c r="D97" s="37">
        <v>186</v>
      </c>
      <c r="E97" s="37" t="s">
        <v>147</v>
      </c>
      <c r="F97" s="37" t="s">
        <v>654</v>
      </c>
      <c r="G97" s="37" t="s">
        <v>216</v>
      </c>
      <c r="H97" s="37" t="s">
        <v>432</v>
      </c>
      <c r="I97" s="40" t="s">
        <v>320</v>
      </c>
      <c r="J97" s="54"/>
      <c r="K97" s="54" t="s">
        <v>655</v>
      </c>
      <c r="L97" s="40" t="s">
        <v>656</v>
      </c>
      <c r="M97" s="52"/>
    </row>
    <row r="98" spans="1:13" x14ac:dyDescent="0.2">
      <c r="A98" s="39" t="s">
        <v>651</v>
      </c>
      <c r="B98" s="37" t="s">
        <v>652</v>
      </c>
      <c r="C98" s="159" t="s">
        <v>363</v>
      </c>
      <c r="D98" s="37">
        <v>1401</v>
      </c>
      <c r="E98" s="37" t="s">
        <v>147</v>
      </c>
      <c r="F98" s="37" t="s">
        <v>654</v>
      </c>
      <c r="G98" s="37" t="s">
        <v>216</v>
      </c>
      <c r="H98" s="37" t="s">
        <v>432</v>
      </c>
      <c r="I98" s="40" t="s">
        <v>320</v>
      </c>
      <c r="J98" s="54"/>
      <c r="K98" s="54" t="s">
        <v>655</v>
      </c>
      <c r="L98" s="40" t="s">
        <v>656</v>
      </c>
      <c r="M98" s="52"/>
    </row>
    <row r="99" spans="1:13" x14ac:dyDescent="0.2">
      <c r="A99" s="133" t="s">
        <v>657</v>
      </c>
      <c r="B99" s="134" t="s">
        <v>658</v>
      </c>
      <c r="C99" s="135" t="s">
        <v>576</v>
      </c>
      <c r="D99" s="134">
        <v>1001</v>
      </c>
      <c r="E99" s="134" t="s">
        <v>98</v>
      </c>
      <c r="F99" s="134" t="s">
        <v>659</v>
      </c>
      <c r="G99" s="134" t="s">
        <v>217</v>
      </c>
      <c r="H99" s="134" t="s">
        <v>660</v>
      </c>
      <c r="I99" s="134" t="s">
        <v>320</v>
      </c>
      <c r="J99" s="138"/>
      <c r="K99" s="138" t="s">
        <v>661</v>
      </c>
      <c r="L99" s="134" t="s">
        <v>662</v>
      </c>
      <c r="M99" s="139"/>
    </row>
    <row r="100" spans="1:13" x14ac:dyDescent="0.2">
      <c r="A100" s="32" t="s">
        <v>657</v>
      </c>
      <c r="B100" s="33" t="s">
        <v>658</v>
      </c>
      <c r="C100" s="132" t="s">
        <v>489</v>
      </c>
      <c r="D100" s="33">
        <v>307</v>
      </c>
      <c r="E100" s="33" t="s">
        <v>98</v>
      </c>
      <c r="F100" s="33" t="s">
        <v>659</v>
      </c>
      <c r="G100" s="33" t="s">
        <v>217</v>
      </c>
      <c r="H100" s="33" t="s">
        <v>660</v>
      </c>
      <c r="I100" s="35" t="s">
        <v>320</v>
      </c>
      <c r="J100" s="49"/>
      <c r="K100" s="49" t="s">
        <v>661</v>
      </c>
      <c r="L100" s="35" t="s">
        <v>662</v>
      </c>
      <c r="M100" s="47"/>
    </row>
    <row r="101" spans="1:13" x14ac:dyDescent="0.2">
      <c r="A101" s="32" t="s">
        <v>657</v>
      </c>
      <c r="B101" s="33" t="s">
        <v>658</v>
      </c>
      <c r="C101" s="132" t="s">
        <v>363</v>
      </c>
      <c r="D101" s="33">
        <v>43</v>
      </c>
      <c r="E101" s="33" t="s">
        <v>98</v>
      </c>
      <c r="F101" s="33" t="s">
        <v>659</v>
      </c>
      <c r="G101" s="33" t="s">
        <v>217</v>
      </c>
      <c r="H101" s="33" t="s">
        <v>660</v>
      </c>
      <c r="I101" s="35" t="s">
        <v>320</v>
      </c>
      <c r="J101" s="49"/>
      <c r="K101" s="49" t="s">
        <v>661</v>
      </c>
      <c r="L101" s="35" t="s">
        <v>662</v>
      </c>
      <c r="M101" s="47"/>
    </row>
    <row r="102" spans="1:13" x14ac:dyDescent="0.2">
      <c r="A102" s="39" t="s">
        <v>663</v>
      </c>
      <c r="B102" s="37" t="s">
        <v>664</v>
      </c>
      <c r="C102" s="159" t="s">
        <v>609</v>
      </c>
      <c r="D102" s="37">
        <v>704</v>
      </c>
      <c r="E102" s="37" t="s">
        <v>98</v>
      </c>
      <c r="F102" s="37" t="s">
        <v>665</v>
      </c>
      <c r="G102" s="37" t="s">
        <v>217</v>
      </c>
      <c r="H102" s="37" t="s">
        <v>666</v>
      </c>
      <c r="I102" s="40" t="s">
        <v>567</v>
      </c>
      <c r="J102" s="54"/>
      <c r="K102" s="54" t="s">
        <v>455</v>
      </c>
      <c r="L102" s="40" t="s">
        <v>667</v>
      </c>
      <c r="M102" s="52"/>
    </row>
    <row r="103" spans="1:13" x14ac:dyDescent="0.2">
      <c r="A103" s="39" t="s">
        <v>668</v>
      </c>
      <c r="B103" s="37" t="s">
        <v>669</v>
      </c>
      <c r="C103" s="159" t="s">
        <v>609</v>
      </c>
      <c r="D103" s="37">
        <v>718</v>
      </c>
      <c r="E103" s="37" t="s">
        <v>98</v>
      </c>
      <c r="F103" s="37" t="s">
        <v>670</v>
      </c>
      <c r="G103" s="37" t="s">
        <v>217</v>
      </c>
      <c r="H103" s="37" t="s">
        <v>671</v>
      </c>
      <c r="I103" s="40" t="s">
        <v>567</v>
      </c>
      <c r="J103" s="54"/>
      <c r="K103" s="54" t="s">
        <v>613</v>
      </c>
      <c r="L103" s="40" t="s">
        <v>672</v>
      </c>
      <c r="M103" s="52"/>
    </row>
    <row r="104" spans="1:13" x14ac:dyDescent="0.2">
      <c r="A104" s="32" t="s">
        <v>673</v>
      </c>
      <c r="B104" s="33" t="s">
        <v>674</v>
      </c>
      <c r="C104" s="132" t="s">
        <v>675</v>
      </c>
      <c r="D104" s="33">
        <v>13</v>
      </c>
      <c r="E104" s="33" t="s">
        <v>425</v>
      </c>
      <c r="F104" s="33" t="s">
        <v>676</v>
      </c>
      <c r="G104" s="33" t="s">
        <v>219</v>
      </c>
      <c r="H104" s="33" t="s">
        <v>676</v>
      </c>
      <c r="I104" s="33" t="s">
        <v>676</v>
      </c>
      <c r="J104" s="161" t="s">
        <v>676</v>
      </c>
      <c r="K104" s="161" t="s">
        <v>676</v>
      </c>
      <c r="L104" s="33" t="s">
        <v>676</v>
      </c>
      <c r="M104" s="47" t="s">
        <v>677</v>
      </c>
    </row>
    <row r="105" spans="1:13" x14ac:dyDescent="0.2">
      <c r="A105" s="32" t="s">
        <v>678</v>
      </c>
      <c r="B105" s="33" t="s">
        <v>679</v>
      </c>
      <c r="C105" s="132" t="s">
        <v>680</v>
      </c>
      <c r="D105" s="33">
        <v>259</v>
      </c>
      <c r="E105" s="33" t="s">
        <v>425</v>
      </c>
      <c r="F105" s="33" t="s">
        <v>676</v>
      </c>
      <c r="G105" s="33" t="s">
        <v>219</v>
      </c>
      <c r="H105" s="33" t="s">
        <v>676</v>
      </c>
      <c r="I105" s="33" t="s">
        <v>676</v>
      </c>
      <c r="J105" s="161" t="s">
        <v>676</v>
      </c>
      <c r="K105" s="161" t="s">
        <v>676</v>
      </c>
      <c r="L105" s="33" t="s">
        <v>676</v>
      </c>
      <c r="M105" s="47" t="s">
        <v>677</v>
      </c>
    </row>
    <row r="106" spans="1:13" x14ac:dyDescent="0.2">
      <c r="A106" s="36" t="s">
        <v>681</v>
      </c>
      <c r="B106" s="37" t="s">
        <v>682</v>
      </c>
      <c r="C106" s="159" t="s">
        <v>675</v>
      </c>
      <c r="D106" s="37">
        <v>28</v>
      </c>
      <c r="E106" s="37" t="s">
        <v>425</v>
      </c>
      <c r="F106" s="37" t="s">
        <v>676</v>
      </c>
      <c r="G106" s="37" t="s">
        <v>219</v>
      </c>
      <c r="H106" s="37" t="s">
        <v>676</v>
      </c>
      <c r="I106" s="40" t="s">
        <v>676</v>
      </c>
      <c r="J106" s="54" t="s">
        <v>676</v>
      </c>
      <c r="K106" s="54" t="s">
        <v>676</v>
      </c>
      <c r="L106" s="40" t="s">
        <v>676</v>
      </c>
      <c r="M106" s="52" t="s">
        <v>677</v>
      </c>
    </row>
    <row r="107" spans="1:13" x14ac:dyDescent="0.2">
      <c r="A107" s="36" t="s">
        <v>683</v>
      </c>
      <c r="B107" s="37" t="s">
        <v>684</v>
      </c>
      <c r="C107" s="159" t="s">
        <v>257</v>
      </c>
      <c r="D107" s="37">
        <v>48</v>
      </c>
      <c r="E107" s="37" t="s">
        <v>98</v>
      </c>
      <c r="F107" s="37" t="s">
        <v>685</v>
      </c>
      <c r="G107" s="37" t="s">
        <v>217</v>
      </c>
      <c r="H107" s="37" t="s">
        <v>686</v>
      </c>
      <c r="I107" s="40" t="s">
        <v>687</v>
      </c>
      <c r="J107" s="162"/>
      <c r="K107" s="54" t="s">
        <v>688</v>
      </c>
      <c r="L107" s="40" t="s">
        <v>689</v>
      </c>
      <c r="M107" s="52"/>
    </row>
    <row r="108" spans="1:13" x14ac:dyDescent="0.2">
      <c r="A108" s="133" t="s">
        <v>203</v>
      </c>
      <c r="B108" s="134" t="s">
        <v>204</v>
      </c>
      <c r="C108" s="135" t="s">
        <v>318</v>
      </c>
      <c r="D108" s="134">
        <v>183</v>
      </c>
      <c r="E108" s="134" t="s">
        <v>205</v>
      </c>
      <c r="F108" s="134" t="s">
        <v>398</v>
      </c>
      <c r="G108" s="134" t="s">
        <v>219</v>
      </c>
      <c r="H108" s="134" t="s">
        <v>398</v>
      </c>
      <c r="I108" s="134" t="s">
        <v>398</v>
      </c>
      <c r="J108" s="138"/>
      <c r="K108" s="138" t="s">
        <v>398</v>
      </c>
      <c r="L108" s="134" t="s">
        <v>398</v>
      </c>
      <c r="M108" s="139" t="s">
        <v>690</v>
      </c>
    </row>
    <row r="109" spans="1:13" x14ac:dyDescent="0.2">
      <c r="A109" s="133" t="s">
        <v>203</v>
      </c>
      <c r="B109" s="134" t="s">
        <v>204</v>
      </c>
      <c r="C109" s="135" t="s">
        <v>322</v>
      </c>
      <c r="D109" s="134">
        <v>464</v>
      </c>
      <c r="E109" s="134" t="s">
        <v>205</v>
      </c>
      <c r="F109" s="134" t="s">
        <v>398</v>
      </c>
      <c r="G109" s="134" t="s">
        <v>219</v>
      </c>
      <c r="H109" s="134" t="s">
        <v>398</v>
      </c>
      <c r="I109" s="134" t="s">
        <v>398</v>
      </c>
      <c r="J109" s="138"/>
      <c r="K109" s="138" t="s">
        <v>398</v>
      </c>
      <c r="L109" s="134" t="s">
        <v>398</v>
      </c>
      <c r="M109" s="139" t="s">
        <v>690</v>
      </c>
    </row>
    <row r="110" spans="1:13" x14ac:dyDescent="0.2">
      <c r="A110" s="133" t="s">
        <v>203</v>
      </c>
      <c r="B110" s="134" t="s">
        <v>204</v>
      </c>
      <c r="C110" s="135" t="s">
        <v>691</v>
      </c>
      <c r="D110" s="134">
        <v>1440</v>
      </c>
      <c r="E110" s="134" t="s">
        <v>205</v>
      </c>
      <c r="F110" s="134" t="s">
        <v>398</v>
      </c>
      <c r="G110" s="134" t="s">
        <v>219</v>
      </c>
      <c r="H110" s="134" t="s">
        <v>398</v>
      </c>
      <c r="I110" s="134" t="s">
        <v>398</v>
      </c>
      <c r="J110" s="138"/>
      <c r="K110" s="138" t="s">
        <v>398</v>
      </c>
      <c r="L110" s="134" t="s">
        <v>398</v>
      </c>
      <c r="M110" s="139" t="s">
        <v>690</v>
      </c>
    </row>
    <row r="111" spans="1:13" x14ac:dyDescent="0.2">
      <c r="A111" s="32" t="s">
        <v>692</v>
      </c>
      <c r="B111" s="33" t="s">
        <v>693</v>
      </c>
      <c r="C111" s="132" t="s">
        <v>465</v>
      </c>
      <c r="D111" s="33">
        <v>76</v>
      </c>
      <c r="E111" s="33" t="s">
        <v>98</v>
      </c>
      <c r="F111" s="33" t="s">
        <v>694</v>
      </c>
      <c r="G111" s="33" t="s">
        <v>217</v>
      </c>
      <c r="H111" s="33" t="s">
        <v>695</v>
      </c>
      <c r="I111" s="35" t="s">
        <v>560</v>
      </c>
      <c r="J111" s="163" t="s">
        <v>696</v>
      </c>
      <c r="K111" s="49" t="s">
        <v>697</v>
      </c>
      <c r="L111" s="35" t="s">
        <v>698</v>
      </c>
      <c r="M111" s="47"/>
    </row>
    <row r="112" spans="1:13" ht="15" x14ac:dyDescent="0.25">
      <c r="A112" s="133" t="s">
        <v>699</v>
      </c>
      <c r="B112" s="140" t="s">
        <v>700</v>
      </c>
      <c r="C112" s="141" t="s">
        <v>237</v>
      </c>
      <c r="D112" s="140">
        <v>916</v>
      </c>
      <c r="E112" s="140" t="s">
        <v>238</v>
      </c>
      <c r="F112" s="142">
        <f>VLOOKUP(A112,'[1]List of Wells - Blank'!$C$4:$R$64,6,FALSE)</f>
        <v>33957</v>
      </c>
      <c r="G112" s="143" t="str">
        <f>VLOOKUP($A112,'[1]List of Wells - Blank'!$C$4:$R$64,7,FALSE)</f>
        <v>PR</v>
      </c>
      <c r="H112" s="143">
        <f>VLOOKUP($A112,'[1]List of Wells - Blank'!$C$4:$R$64,8,FALSE)</f>
        <v>786</v>
      </c>
      <c r="I112" s="143">
        <f>VLOOKUP($A112,'[1]List of Wells - Blank'!$C$4:$R$64,9,FALSE)</f>
        <v>725</v>
      </c>
      <c r="J112" s="146" t="str">
        <f>VLOOKUP($A112,'[1]List of Wells - Blank'!$C$4:$R$64,10,FALSE)</f>
        <v>None</v>
      </c>
      <c r="K112" s="146">
        <f>VLOOKUP($A112,'[1]List of Wells - Blank'!$C$4:$R$64,11,FALSE)</f>
        <v>6881.46</v>
      </c>
      <c r="L112" s="143">
        <f>VLOOKUP($A112,'[1]List of Wells - Blank'!$C$4:$R$64,12,FALSE)</f>
        <v>6400</v>
      </c>
      <c r="M112" s="147" t="str">
        <f>VLOOKUP($A112,'[1]List of Wells - Blank'!$C$4:$R$64,13,FALSE)</f>
        <v>DV tool or Sleeve at 4835' w/ cement from 4900 to 4060</v>
      </c>
    </row>
    <row r="113" spans="1:13" x14ac:dyDescent="0.2">
      <c r="A113" s="133" t="s">
        <v>699</v>
      </c>
      <c r="B113" s="134" t="s">
        <v>701</v>
      </c>
      <c r="C113" s="135" t="s">
        <v>702</v>
      </c>
      <c r="D113" s="134">
        <v>1430</v>
      </c>
      <c r="E113" s="134" t="s">
        <v>98</v>
      </c>
      <c r="F113" s="134">
        <v>33957</v>
      </c>
      <c r="G113" s="134" t="s">
        <v>3</v>
      </c>
      <c r="H113" s="134">
        <v>786</v>
      </c>
      <c r="I113" s="134">
        <v>725</v>
      </c>
      <c r="J113" s="138" t="s">
        <v>542</v>
      </c>
      <c r="K113" s="138">
        <v>6881.46</v>
      </c>
      <c r="L113" s="134">
        <v>6400</v>
      </c>
      <c r="M113" s="139" t="s">
        <v>703</v>
      </c>
    </row>
    <row r="114" spans="1:13" x14ac:dyDescent="0.2">
      <c r="A114" s="32" t="s">
        <v>704</v>
      </c>
      <c r="B114" s="33" t="s">
        <v>705</v>
      </c>
      <c r="C114" s="132" t="s">
        <v>257</v>
      </c>
      <c r="D114" s="33">
        <v>473</v>
      </c>
      <c r="E114" s="33" t="s">
        <v>98</v>
      </c>
      <c r="F114" s="33" t="s">
        <v>706</v>
      </c>
      <c r="G114" s="33" t="s">
        <v>216</v>
      </c>
      <c r="H114" s="33" t="s">
        <v>707</v>
      </c>
      <c r="I114" s="35" t="s">
        <v>708</v>
      </c>
      <c r="J114" s="49" t="s">
        <v>709</v>
      </c>
      <c r="K114" s="49" t="s">
        <v>229</v>
      </c>
      <c r="L114" s="35" t="s">
        <v>710</v>
      </c>
      <c r="M114" s="47" t="s">
        <v>711</v>
      </c>
    </row>
    <row r="115" spans="1:13" x14ac:dyDescent="0.2">
      <c r="A115" s="133" t="s">
        <v>712</v>
      </c>
      <c r="B115" s="134" t="s">
        <v>713</v>
      </c>
      <c r="C115" s="135" t="s">
        <v>385</v>
      </c>
      <c r="D115" s="134">
        <v>173</v>
      </c>
      <c r="E115" s="134" t="s">
        <v>98</v>
      </c>
      <c r="F115" s="134" t="s">
        <v>714</v>
      </c>
      <c r="G115" s="134" t="s">
        <v>217</v>
      </c>
      <c r="H115" s="134" t="s">
        <v>715</v>
      </c>
      <c r="I115" s="134" t="s">
        <v>332</v>
      </c>
      <c r="J115" s="134"/>
      <c r="K115" s="134" t="s">
        <v>321</v>
      </c>
      <c r="L115" s="134" t="s">
        <v>716</v>
      </c>
      <c r="M115" s="164"/>
    </row>
    <row r="116" spans="1:13" x14ac:dyDescent="0.2">
      <c r="A116" s="133" t="s">
        <v>206</v>
      </c>
      <c r="B116" s="134" t="s">
        <v>207</v>
      </c>
      <c r="C116" s="135" t="s">
        <v>318</v>
      </c>
      <c r="D116" s="134">
        <v>140</v>
      </c>
      <c r="E116" s="134" t="s">
        <v>98</v>
      </c>
      <c r="F116" s="134" t="s">
        <v>717</v>
      </c>
      <c r="G116" s="134" t="s">
        <v>217</v>
      </c>
      <c r="H116" s="134" t="s">
        <v>560</v>
      </c>
      <c r="I116" s="134" t="s">
        <v>332</v>
      </c>
      <c r="J116" s="134"/>
      <c r="K116" s="134" t="s">
        <v>718</v>
      </c>
      <c r="L116" s="134" t="s">
        <v>719</v>
      </c>
      <c r="M116" s="164"/>
    </row>
    <row r="117" spans="1:13" x14ac:dyDescent="0.2">
      <c r="A117" s="133" t="s">
        <v>206</v>
      </c>
      <c r="B117" s="134" t="s">
        <v>207</v>
      </c>
      <c r="C117" s="135" t="s">
        <v>322</v>
      </c>
      <c r="D117" s="134">
        <v>422</v>
      </c>
      <c r="E117" s="134" t="s">
        <v>98</v>
      </c>
      <c r="F117" s="134" t="s">
        <v>717</v>
      </c>
      <c r="G117" s="134" t="s">
        <v>217</v>
      </c>
      <c r="H117" s="134" t="s">
        <v>560</v>
      </c>
      <c r="I117" s="134" t="s">
        <v>332</v>
      </c>
      <c r="J117" s="134"/>
      <c r="K117" s="134" t="s">
        <v>718</v>
      </c>
      <c r="L117" s="134" t="s">
        <v>719</v>
      </c>
      <c r="M117" s="164"/>
    </row>
    <row r="118" spans="1:13" x14ac:dyDescent="0.2">
      <c r="A118" s="32" t="s">
        <v>720</v>
      </c>
      <c r="B118" s="33" t="s">
        <v>721</v>
      </c>
      <c r="C118" s="132" t="s">
        <v>451</v>
      </c>
      <c r="D118" s="33">
        <v>1119</v>
      </c>
      <c r="E118" s="33" t="s">
        <v>98</v>
      </c>
      <c r="F118" s="33" t="s">
        <v>722</v>
      </c>
      <c r="G118" s="33" t="s">
        <v>217</v>
      </c>
      <c r="H118" s="33" t="s">
        <v>723</v>
      </c>
      <c r="I118" s="35" t="s">
        <v>454</v>
      </c>
      <c r="J118" s="35" t="s">
        <v>724</v>
      </c>
      <c r="K118" s="35" t="s">
        <v>725</v>
      </c>
      <c r="L118" s="35" t="s">
        <v>719</v>
      </c>
      <c r="M118" s="55"/>
    </row>
    <row r="119" spans="1:13" x14ac:dyDescent="0.2">
      <c r="A119" s="39" t="s">
        <v>726</v>
      </c>
      <c r="B119" s="37" t="s">
        <v>727</v>
      </c>
      <c r="C119" s="135"/>
      <c r="D119" s="37">
        <v>151</v>
      </c>
      <c r="E119" s="37" t="s">
        <v>98</v>
      </c>
      <c r="F119" s="165">
        <f>VLOOKUP(A119,[2]Sheet2!$B$3:$I$61,8,FALSE)</f>
        <v>33937</v>
      </c>
      <c r="G119" s="37" t="s">
        <v>217</v>
      </c>
      <c r="H119" s="166">
        <f>VLOOKUP(A119,[2]Sheet2!$B$3:$M$61,12,FALSE)</f>
        <v>910</v>
      </c>
      <c r="I119" s="166">
        <v>1700</v>
      </c>
      <c r="J119" s="166" t="s">
        <v>728</v>
      </c>
      <c r="K119" s="166">
        <f>VLOOKUP(A119,[2]Sheet2!$B$3:$E$61,4,FALSE)</f>
        <v>6939</v>
      </c>
      <c r="L119" s="166">
        <v>6300</v>
      </c>
      <c r="M119" s="167" t="s">
        <v>729</v>
      </c>
    </row>
    <row r="120" spans="1:13" x14ac:dyDescent="0.2">
      <c r="A120" s="39" t="s">
        <v>730</v>
      </c>
      <c r="B120" s="37" t="s">
        <v>731</v>
      </c>
      <c r="C120" s="159" t="s">
        <v>490</v>
      </c>
      <c r="D120" s="37">
        <v>630</v>
      </c>
      <c r="E120" s="37" t="s">
        <v>98</v>
      </c>
      <c r="F120" s="37" t="s">
        <v>732</v>
      </c>
      <c r="G120" s="37" t="s">
        <v>217</v>
      </c>
      <c r="H120" s="37" t="s">
        <v>733</v>
      </c>
      <c r="I120" s="40" t="s">
        <v>734</v>
      </c>
      <c r="J120" s="40"/>
      <c r="K120" s="40" t="s">
        <v>735</v>
      </c>
      <c r="L120" s="40" t="s">
        <v>376</v>
      </c>
      <c r="M120" s="168"/>
    </row>
    <row r="121" spans="1:13" x14ac:dyDescent="0.2">
      <c r="A121" s="39" t="s">
        <v>736</v>
      </c>
      <c r="B121" s="37" t="s">
        <v>737</v>
      </c>
      <c r="C121" s="159" t="s">
        <v>337</v>
      </c>
      <c r="D121" s="37">
        <v>1381</v>
      </c>
      <c r="E121" s="37" t="s">
        <v>98</v>
      </c>
      <c r="F121" s="37" t="s">
        <v>738</v>
      </c>
      <c r="G121" s="37" t="s">
        <v>217</v>
      </c>
      <c r="H121" s="37" t="s">
        <v>513</v>
      </c>
      <c r="I121" s="40" t="s">
        <v>228</v>
      </c>
      <c r="J121" s="40"/>
      <c r="K121" s="40" t="s">
        <v>229</v>
      </c>
      <c r="L121" s="40" t="s">
        <v>739</v>
      </c>
      <c r="M121" s="168" t="s">
        <v>740</v>
      </c>
    </row>
    <row r="122" spans="1:13" ht="15" x14ac:dyDescent="0.25">
      <c r="A122" s="133" t="s">
        <v>741</v>
      </c>
      <c r="B122" s="140" t="s">
        <v>742</v>
      </c>
      <c r="C122" s="141" t="s">
        <v>237</v>
      </c>
      <c r="D122" s="140">
        <v>1457</v>
      </c>
      <c r="E122" s="140" t="s">
        <v>238</v>
      </c>
      <c r="F122" s="142">
        <f>VLOOKUP(A122,'[1]List of Wells - Blank'!$C$4:$R$64,6,FALSE)</f>
        <v>34028</v>
      </c>
      <c r="G122" s="143" t="str">
        <f>VLOOKUP($A122,'[1]List of Wells - Blank'!$C$4:$R$64,7,FALSE)</f>
        <v>PA</v>
      </c>
      <c r="H122" s="143">
        <f>VLOOKUP($A122,'[1]List of Wells - Blank'!$C$4:$R$64,8,FALSE)</f>
        <v>820</v>
      </c>
      <c r="I122" s="143">
        <f>VLOOKUP($A122,'[1]List of Wells - Blank'!$C$4:$R$64,9,FALSE)</f>
        <v>725</v>
      </c>
      <c r="J122" s="143" t="str">
        <f>VLOOKUP($A122,'[1]List of Wells - Blank'!$C$4:$R$64,10,FALSE)</f>
        <v>1.66" remedial cement job.</v>
      </c>
      <c r="K122" s="143">
        <f>VLOOKUP($A122,'[1]List of Wells - Blank'!$C$4:$R$64,11,FALSE)</f>
        <v>6866</v>
      </c>
      <c r="L122" s="143">
        <f>VLOOKUP($A122,'[1]List of Wells - Blank'!$C$4:$R$64,12,FALSE)</f>
        <v>6240</v>
      </c>
      <c r="M122" s="169" t="str">
        <f>VLOOKUP($A122,'[1]List of Wells - Blank'!$C$4:$R$64,13,FALSE)</f>
        <v>P&amp;A completed in 2015</v>
      </c>
    </row>
    <row r="123" spans="1:13" ht="15" x14ac:dyDescent="0.25">
      <c r="A123" s="133" t="s">
        <v>743</v>
      </c>
      <c r="B123" s="140" t="s">
        <v>744</v>
      </c>
      <c r="C123" s="141" t="s">
        <v>237</v>
      </c>
      <c r="D123" s="140">
        <v>139</v>
      </c>
      <c r="E123" s="140" t="s">
        <v>238</v>
      </c>
      <c r="F123" s="142">
        <f>VLOOKUP(A123,'[1]List of Wells - Blank'!$C$4:$R$64,6,FALSE)</f>
        <v>34019</v>
      </c>
      <c r="G123" s="143" t="str">
        <f>VLOOKUP($A123,'[1]List of Wells - Blank'!$C$4:$R$64,7,FALSE)</f>
        <v>DG</v>
      </c>
      <c r="H123" s="143">
        <f>VLOOKUP($A123,'[1]List of Wells - Blank'!$C$4:$R$64,8,FALSE)</f>
        <v>804</v>
      </c>
      <c r="I123" s="143">
        <f>VLOOKUP($A123,'[1]List of Wells - Blank'!$C$4:$R$64,9,FALSE)</f>
        <v>725</v>
      </c>
      <c r="J123" s="143" t="str">
        <f>VLOOKUP($A123,'[1]List of Wells - Blank'!$C$4:$R$64,10,FALSE)</f>
        <v>-</v>
      </c>
      <c r="K123" s="143">
        <f>VLOOKUP($A123,'[1]List of Wells - Blank'!$C$4:$R$64,11,FALSE)</f>
        <v>6857</v>
      </c>
      <c r="L123" s="143">
        <f>VLOOKUP($A123,'[1]List of Wells - Blank'!$C$4:$R$64,12,FALSE)</f>
        <v>0</v>
      </c>
      <c r="M123" s="169" t="str">
        <f>VLOOKUP($A123,'[1]List of Wells - Blank'!$C$4:$R$64,13,FALSE)</f>
        <v>Already P&amp;A'd</v>
      </c>
    </row>
    <row r="124" spans="1:13" x14ac:dyDescent="0.2">
      <c r="A124" s="133" t="s">
        <v>743</v>
      </c>
      <c r="B124" s="134" t="s">
        <v>745</v>
      </c>
      <c r="C124" s="135" t="s">
        <v>746</v>
      </c>
      <c r="D124" s="134">
        <v>575</v>
      </c>
      <c r="E124" s="134" t="s">
        <v>98</v>
      </c>
      <c r="F124" s="134">
        <v>34019</v>
      </c>
      <c r="G124" s="134" t="s">
        <v>747</v>
      </c>
      <c r="H124" s="134">
        <v>804</v>
      </c>
      <c r="I124" s="134">
        <v>725</v>
      </c>
      <c r="J124" s="134" t="s">
        <v>8</v>
      </c>
      <c r="K124" s="134">
        <v>6857</v>
      </c>
      <c r="L124" s="134">
        <v>0</v>
      </c>
      <c r="M124" s="164" t="s">
        <v>748</v>
      </c>
    </row>
    <row r="125" spans="1:13" ht="15" x14ac:dyDescent="0.25">
      <c r="A125" s="133" t="s">
        <v>749</v>
      </c>
      <c r="B125" s="140" t="s">
        <v>750</v>
      </c>
      <c r="C125" s="141" t="s">
        <v>237</v>
      </c>
      <c r="D125" s="140">
        <v>178</v>
      </c>
      <c r="E125" s="140" t="s">
        <v>238</v>
      </c>
      <c r="F125" s="142">
        <f>VLOOKUP(A125,'[1]List of Wells - Blank'!$C$4:$R$64,6,FALSE)</f>
        <v>34036</v>
      </c>
      <c r="G125" s="143" t="str">
        <f>VLOOKUP($A125,'[1]List of Wells - Blank'!$C$4:$R$64,7,FALSE)</f>
        <v xml:space="preserve"> PR</v>
      </c>
      <c r="H125" s="143" t="str">
        <f>VLOOKUP($A125,'[1]List of Wells - Blank'!$C$4:$R$64,8,FALSE)</f>
        <v>794</v>
      </c>
      <c r="I125" s="143" t="str">
        <f>VLOOKUP($A125,'[1]List of Wells - Blank'!$C$4:$R$64,9,FALSE)</f>
        <v>725</v>
      </c>
      <c r="J125" s="143" t="str">
        <f>VLOOKUP($A125,'[1]List of Wells - Blank'!$C$4:$R$64,10,FALSE)</f>
        <v>NO</v>
      </c>
      <c r="K125" s="143" t="str">
        <f>VLOOKUP($A125,'[1]List of Wells - Blank'!$C$4:$R$64,11,FALSE)</f>
        <v>6828</v>
      </c>
      <c r="L125" s="143" t="str">
        <f>VLOOKUP($A125,'[1]List of Wells - Blank'!$C$4:$R$64,12,FALSE)</f>
        <v>6136</v>
      </c>
      <c r="M125" s="169" t="str">
        <f>VLOOKUP($A125,'[1]List of Wells - Blank'!$C$4:$R$64,13,FALSE)</f>
        <v>Additional cmt from 4590'-3544'</v>
      </c>
    </row>
    <row r="126" spans="1:13" x14ac:dyDescent="0.2">
      <c r="A126" s="133" t="s">
        <v>749</v>
      </c>
      <c r="B126" s="134" t="s">
        <v>751</v>
      </c>
      <c r="C126" s="135" t="s">
        <v>752</v>
      </c>
      <c r="D126" s="134">
        <v>588</v>
      </c>
      <c r="E126" s="134" t="s">
        <v>98</v>
      </c>
      <c r="F126" s="134">
        <v>34036</v>
      </c>
      <c r="G126" s="134" t="s">
        <v>217</v>
      </c>
      <c r="H126" s="134" t="s">
        <v>753</v>
      </c>
      <c r="I126" s="134" t="s">
        <v>754</v>
      </c>
      <c r="J126" s="134" t="s">
        <v>550</v>
      </c>
      <c r="K126" s="134" t="s">
        <v>755</v>
      </c>
      <c r="L126" s="134" t="s">
        <v>756</v>
      </c>
      <c r="M126" s="164" t="s">
        <v>757</v>
      </c>
    </row>
    <row r="127" spans="1:13" x14ac:dyDescent="0.2">
      <c r="A127" s="32" t="s">
        <v>749</v>
      </c>
      <c r="B127" s="35" t="s">
        <v>751</v>
      </c>
      <c r="C127" s="135"/>
      <c r="D127" s="35">
        <v>1316</v>
      </c>
      <c r="E127" s="35" t="s">
        <v>98</v>
      </c>
      <c r="F127" s="35" t="s">
        <v>758</v>
      </c>
      <c r="G127" s="35" t="s">
        <v>217</v>
      </c>
      <c r="H127" s="35" t="s">
        <v>753</v>
      </c>
      <c r="I127" s="35" t="s">
        <v>754</v>
      </c>
      <c r="J127" s="35" t="s">
        <v>550</v>
      </c>
      <c r="K127" s="35" t="s">
        <v>755</v>
      </c>
      <c r="L127" s="35" t="s">
        <v>756</v>
      </c>
      <c r="M127" s="55"/>
    </row>
    <row r="128" spans="1:13" x14ac:dyDescent="0.2">
      <c r="A128" s="133" t="s">
        <v>759</v>
      </c>
      <c r="B128" s="134" t="s">
        <v>760</v>
      </c>
      <c r="C128" s="135" t="s">
        <v>318</v>
      </c>
      <c r="D128" s="134">
        <v>704</v>
      </c>
      <c r="E128" s="134" t="s">
        <v>98</v>
      </c>
      <c r="F128" s="134" t="s">
        <v>761</v>
      </c>
      <c r="G128" s="134" t="s">
        <v>217</v>
      </c>
      <c r="H128" s="134" t="s">
        <v>258</v>
      </c>
      <c r="I128" s="134" t="s">
        <v>320</v>
      </c>
      <c r="J128" s="134"/>
      <c r="K128" s="134" t="s">
        <v>762</v>
      </c>
      <c r="L128" s="134" t="s">
        <v>763</v>
      </c>
      <c r="M128" s="164" t="s">
        <v>764</v>
      </c>
    </row>
    <row r="129" spans="1:13" x14ac:dyDescent="0.2">
      <c r="A129" s="133" t="s">
        <v>759</v>
      </c>
      <c r="B129" s="134" t="s">
        <v>760</v>
      </c>
      <c r="C129" s="135" t="s">
        <v>765</v>
      </c>
      <c r="D129" s="134">
        <v>143</v>
      </c>
      <c r="E129" s="134" t="s">
        <v>98</v>
      </c>
      <c r="F129" s="134" t="s">
        <v>761</v>
      </c>
      <c r="G129" s="134" t="s">
        <v>217</v>
      </c>
      <c r="H129" s="134" t="s">
        <v>258</v>
      </c>
      <c r="I129" s="134" t="s">
        <v>320</v>
      </c>
      <c r="J129" s="134"/>
      <c r="K129" s="134" t="s">
        <v>762</v>
      </c>
      <c r="L129" s="134" t="s">
        <v>763</v>
      </c>
      <c r="M129" s="164" t="s">
        <v>764</v>
      </c>
    </row>
    <row r="130" spans="1:13" x14ac:dyDescent="0.2">
      <c r="A130" s="152" t="s">
        <v>759</v>
      </c>
      <c r="B130" s="155" t="s">
        <v>760</v>
      </c>
      <c r="C130" s="56" t="s">
        <v>766</v>
      </c>
      <c r="D130" s="155">
        <v>1012</v>
      </c>
      <c r="E130" s="155" t="s">
        <v>98</v>
      </c>
      <c r="F130" s="155" t="s">
        <v>761</v>
      </c>
      <c r="G130" s="155" t="s">
        <v>217</v>
      </c>
      <c r="H130" s="156" t="s">
        <v>258</v>
      </c>
      <c r="I130" s="155" t="s">
        <v>320</v>
      </c>
      <c r="J130" s="155"/>
      <c r="K130" s="155" t="s">
        <v>762</v>
      </c>
      <c r="L130" s="155" t="s">
        <v>763</v>
      </c>
      <c r="M130" s="170" t="s">
        <v>767</v>
      </c>
    </row>
    <row r="131" spans="1:13" x14ac:dyDescent="0.2">
      <c r="A131" s="133" t="s">
        <v>768</v>
      </c>
      <c r="B131" s="134" t="s">
        <v>769</v>
      </c>
      <c r="C131" s="135" t="s">
        <v>318</v>
      </c>
      <c r="D131" s="134">
        <v>799</v>
      </c>
      <c r="E131" s="134" t="s">
        <v>98</v>
      </c>
      <c r="F131" s="134" t="s">
        <v>770</v>
      </c>
      <c r="G131" s="134" t="s">
        <v>217</v>
      </c>
      <c r="H131" s="134" t="s">
        <v>771</v>
      </c>
      <c r="I131" s="134" t="s">
        <v>320</v>
      </c>
      <c r="J131" s="134"/>
      <c r="K131" s="134" t="s">
        <v>772</v>
      </c>
      <c r="L131" s="134" t="s">
        <v>773</v>
      </c>
      <c r="M131" s="164"/>
    </row>
    <row r="132" spans="1:13" x14ac:dyDescent="0.2">
      <c r="A132" s="133" t="s">
        <v>768</v>
      </c>
      <c r="B132" s="134" t="s">
        <v>769</v>
      </c>
      <c r="C132" s="135" t="s">
        <v>765</v>
      </c>
      <c r="D132" s="134">
        <v>237</v>
      </c>
      <c r="E132" s="134" t="s">
        <v>98</v>
      </c>
      <c r="F132" s="134" t="s">
        <v>770</v>
      </c>
      <c r="G132" s="134" t="s">
        <v>217</v>
      </c>
      <c r="H132" s="134" t="s">
        <v>771</v>
      </c>
      <c r="I132" s="134" t="s">
        <v>320</v>
      </c>
      <c r="J132" s="134"/>
      <c r="K132" s="134" t="s">
        <v>772</v>
      </c>
      <c r="L132" s="134" t="s">
        <v>773</v>
      </c>
      <c r="M132" s="164"/>
    </row>
    <row r="133" spans="1:13" x14ac:dyDescent="0.2">
      <c r="A133" s="39" t="s">
        <v>768</v>
      </c>
      <c r="B133" s="37" t="s">
        <v>769</v>
      </c>
      <c r="C133" s="159" t="s">
        <v>766</v>
      </c>
      <c r="D133" s="37">
        <v>934</v>
      </c>
      <c r="E133" s="37" t="s">
        <v>98</v>
      </c>
      <c r="F133" s="37" t="s">
        <v>770</v>
      </c>
      <c r="G133" s="37" t="s">
        <v>217</v>
      </c>
      <c r="H133" s="37" t="s">
        <v>771</v>
      </c>
      <c r="I133" s="40" t="s">
        <v>320</v>
      </c>
      <c r="J133" s="40"/>
      <c r="K133" s="40" t="s">
        <v>772</v>
      </c>
      <c r="L133" s="40" t="s">
        <v>773</v>
      </c>
      <c r="M133" s="168"/>
    </row>
    <row r="134" spans="1:13" x14ac:dyDescent="0.2">
      <c r="A134" s="133" t="s">
        <v>164</v>
      </c>
      <c r="B134" s="134" t="s">
        <v>165</v>
      </c>
      <c r="C134" s="135" t="s">
        <v>596</v>
      </c>
      <c r="D134" s="134">
        <v>144</v>
      </c>
      <c r="E134" s="134" t="s">
        <v>98</v>
      </c>
      <c r="F134" s="134" t="s">
        <v>774</v>
      </c>
      <c r="G134" s="134" t="s">
        <v>217</v>
      </c>
      <c r="H134" s="134" t="s">
        <v>775</v>
      </c>
      <c r="I134" s="134" t="s">
        <v>320</v>
      </c>
      <c r="J134" s="134"/>
      <c r="K134" s="134" t="s">
        <v>718</v>
      </c>
      <c r="L134" s="134" t="s">
        <v>376</v>
      </c>
      <c r="M134" s="164"/>
    </row>
    <row r="135" spans="1:13" x14ac:dyDescent="0.2">
      <c r="A135" s="133" t="s">
        <v>164</v>
      </c>
      <c r="B135" s="134" t="s">
        <v>165</v>
      </c>
      <c r="C135" s="135" t="s">
        <v>322</v>
      </c>
      <c r="D135" s="134">
        <v>806</v>
      </c>
      <c r="E135" s="134" t="s">
        <v>98</v>
      </c>
      <c r="F135" s="134" t="s">
        <v>774</v>
      </c>
      <c r="G135" s="134" t="s">
        <v>217</v>
      </c>
      <c r="H135" s="134" t="s">
        <v>775</v>
      </c>
      <c r="I135" s="134" t="s">
        <v>320</v>
      </c>
      <c r="J135" s="134"/>
      <c r="K135" s="134" t="s">
        <v>718</v>
      </c>
      <c r="L135" s="134" t="s">
        <v>376</v>
      </c>
      <c r="M135" s="164"/>
    </row>
    <row r="136" spans="1:13" x14ac:dyDescent="0.2">
      <c r="A136" s="133" t="s">
        <v>776</v>
      </c>
      <c r="B136" s="134" t="s">
        <v>777</v>
      </c>
      <c r="C136" s="135" t="s">
        <v>318</v>
      </c>
      <c r="D136" s="134">
        <v>784</v>
      </c>
      <c r="E136" s="134" t="s">
        <v>98</v>
      </c>
      <c r="F136" s="134" t="s">
        <v>778</v>
      </c>
      <c r="G136" s="134" t="s">
        <v>217</v>
      </c>
      <c r="H136" s="134" t="s">
        <v>253</v>
      </c>
      <c r="I136" s="134" t="s">
        <v>320</v>
      </c>
      <c r="J136" s="134" t="s">
        <v>779</v>
      </c>
      <c r="K136" s="134" t="s">
        <v>780</v>
      </c>
      <c r="L136" s="134" t="s">
        <v>456</v>
      </c>
      <c r="M136" s="164"/>
    </row>
    <row r="137" spans="1:13" x14ac:dyDescent="0.2">
      <c r="A137" s="133" t="s">
        <v>776</v>
      </c>
      <c r="B137" s="134" t="s">
        <v>777</v>
      </c>
      <c r="C137" s="135" t="s">
        <v>765</v>
      </c>
      <c r="D137" s="134">
        <v>224</v>
      </c>
      <c r="E137" s="134" t="s">
        <v>98</v>
      </c>
      <c r="F137" s="134" t="s">
        <v>778</v>
      </c>
      <c r="G137" s="134" t="s">
        <v>217</v>
      </c>
      <c r="H137" s="134" t="s">
        <v>253</v>
      </c>
      <c r="I137" s="134" t="s">
        <v>320</v>
      </c>
      <c r="J137" s="134" t="s">
        <v>779</v>
      </c>
      <c r="K137" s="134" t="s">
        <v>780</v>
      </c>
      <c r="L137" s="134" t="s">
        <v>456</v>
      </c>
      <c r="M137" s="164"/>
    </row>
    <row r="138" spans="1:13" x14ac:dyDescent="0.2">
      <c r="A138" s="152" t="s">
        <v>776</v>
      </c>
      <c r="B138" s="155" t="s">
        <v>777</v>
      </c>
      <c r="C138" s="154" t="s">
        <v>680</v>
      </c>
      <c r="D138" s="155">
        <v>1417</v>
      </c>
      <c r="E138" s="155" t="s">
        <v>98</v>
      </c>
      <c r="F138" s="155" t="s">
        <v>778</v>
      </c>
      <c r="G138" s="155" t="s">
        <v>217</v>
      </c>
      <c r="H138" s="156" t="s">
        <v>253</v>
      </c>
      <c r="I138" s="155" t="s">
        <v>320</v>
      </c>
      <c r="J138" s="155" t="s">
        <v>779</v>
      </c>
      <c r="K138" s="155" t="s">
        <v>780</v>
      </c>
      <c r="L138" s="155" t="s">
        <v>456</v>
      </c>
      <c r="M138" s="170"/>
    </row>
    <row r="139" spans="1:13" x14ac:dyDescent="0.2">
      <c r="A139" s="39" t="s">
        <v>781</v>
      </c>
      <c r="B139" s="37" t="s">
        <v>782</v>
      </c>
      <c r="C139" s="159" t="s">
        <v>451</v>
      </c>
      <c r="D139" s="37">
        <v>753</v>
      </c>
      <c r="E139" s="37" t="s">
        <v>98</v>
      </c>
      <c r="F139" s="37" t="s">
        <v>783</v>
      </c>
      <c r="G139" s="37" t="s">
        <v>216</v>
      </c>
      <c r="H139" s="37" t="s">
        <v>784</v>
      </c>
      <c r="I139" s="40" t="s">
        <v>454</v>
      </c>
      <c r="J139" s="40"/>
      <c r="K139" s="40" t="s">
        <v>785</v>
      </c>
      <c r="L139" s="40" t="s">
        <v>786</v>
      </c>
      <c r="M139" s="168"/>
    </row>
    <row r="140" spans="1:13" x14ac:dyDescent="0.2">
      <c r="A140" s="133" t="s">
        <v>166</v>
      </c>
      <c r="B140" s="134" t="s">
        <v>167</v>
      </c>
      <c r="C140" s="135" t="s">
        <v>596</v>
      </c>
      <c r="D140" s="134">
        <v>164</v>
      </c>
      <c r="E140" s="134" t="s">
        <v>98</v>
      </c>
      <c r="F140" s="134" t="s">
        <v>787</v>
      </c>
      <c r="G140" s="134" t="s">
        <v>788</v>
      </c>
      <c r="H140" s="134" t="s">
        <v>253</v>
      </c>
      <c r="I140" s="134" t="s">
        <v>320</v>
      </c>
      <c r="J140" s="134"/>
      <c r="K140" s="134" t="s">
        <v>789</v>
      </c>
      <c r="L140" s="134" t="s">
        <v>790</v>
      </c>
      <c r="M140" s="164" t="s">
        <v>791</v>
      </c>
    </row>
    <row r="141" spans="1:13" x14ac:dyDescent="0.2">
      <c r="A141" s="133" t="s">
        <v>166</v>
      </c>
      <c r="B141" s="134" t="s">
        <v>167</v>
      </c>
      <c r="C141" s="135" t="s">
        <v>322</v>
      </c>
      <c r="D141" s="134">
        <v>797</v>
      </c>
      <c r="E141" s="134" t="s">
        <v>98</v>
      </c>
      <c r="F141" s="134" t="s">
        <v>787</v>
      </c>
      <c r="G141" s="134" t="s">
        <v>217</v>
      </c>
      <c r="H141" s="134" t="s">
        <v>253</v>
      </c>
      <c r="I141" s="134" t="s">
        <v>320</v>
      </c>
      <c r="J141" s="134"/>
      <c r="K141" s="134" t="s">
        <v>789</v>
      </c>
      <c r="L141" s="134" t="s">
        <v>790</v>
      </c>
      <c r="M141" s="164" t="s">
        <v>764</v>
      </c>
    </row>
    <row r="142" spans="1:13" x14ac:dyDescent="0.2">
      <c r="A142" s="133" t="s">
        <v>792</v>
      </c>
      <c r="B142" s="134" t="s">
        <v>793</v>
      </c>
      <c r="C142" s="135" t="s">
        <v>318</v>
      </c>
      <c r="D142" s="134">
        <v>798</v>
      </c>
      <c r="E142" s="134" t="s">
        <v>98</v>
      </c>
      <c r="F142" s="134" t="s">
        <v>794</v>
      </c>
      <c r="G142" s="134" t="s">
        <v>217</v>
      </c>
      <c r="H142" s="134" t="s">
        <v>795</v>
      </c>
      <c r="I142" s="134" t="s">
        <v>320</v>
      </c>
      <c r="J142" s="134"/>
      <c r="K142" s="134" t="s">
        <v>796</v>
      </c>
      <c r="L142" s="134" t="s">
        <v>667</v>
      </c>
      <c r="M142" s="164"/>
    </row>
    <row r="143" spans="1:13" x14ac:dyDescent="0.2">
      <c r="A143" s="133" t="s">
        <v>792</v>
      </c>
      <c r="B143" s="134" t="s">
        <v>793</v>
      </c>
      <c r="C143" s="135" t="s">
        <v>765</v>
      </c>
      <c r="D143" s="134">
        <v>238</v>
      </c>
      <c r="E143" s="134" t="s">
        <v>98</v>
      </c>
      <c r="F143" s="134" t="s">
        <v>794</v>
      </c>
      <c r="G143" s="134" t="s">
        <v>217</v>
      </c>
      <c r="H143" s="134" t="s">
        <v>795</v>
      </c>
      <c r="I143" s="134" t="s">
        <v>320</v>
      </c>
      <c r="J143" s="134"/>
      <c r="K143" s="134" t="s">
        <v>796</v>
      </c>
      <c r="L143" s="134" t="s">
        <v>667</v>
      </c>
      <c r="M143" s="164"/>
    </row>
    <row r="144" spans="1:13" x14ac:dyDescent="0.2">
      <c r="A144" s="32" t="s">
        <v>792</v>
      </c>
      <c r="B144" s="33" t="s">
        <v>793</v>
      </c>
      <c r="C144" s="132" t="s">
        <v>400</v>
      </c>
      <c r="D144" s="33">
        <v>1140</v>
      </c>
      <c r="E144" s="33" t="s">
        <v>98</v>
      </c>
      <c r="F144" s="33" t="s">
        <v>794</v>
      </c>
      <c r="G144" s="33" t="s">
        <v>217</v>
      </c>
      <c r="H144" s="33" t="s">
        <v>795</v>
      </c>
      <c r="I144" s="35" t="s">
        <v>320</v>
      </c>
      <c r="J144" s="35"/>
      <c r="K144" s="35" t="s">
        <v>796</v>
      </c>
      <c r="L144" s="35" t="s">
        <v>667</v>
      </c>
      <c r="M144" s="55"/>
    </row>
    <row r="145" spans="1:13" x14ac:dyDescent="0.2">
      <c r="A145" s="32" t="s">
        <v>797</v>
      </c>
      <c r="B145" s="131" t="s">
        <v>798</v>
      </c>
      <c r="C145" s="132" t="s">
        <v>465</v>
      </c>
      <c r="D145" s="33">
        <v>700</v>
      </c>
      <c r="E145" s="33" t="s">
        <v>242</v>
      </c>
      <c r="F145" s="33" t="s">
        <v>799</v>
      </c>
      <c r="G145" s="33" t="s">
        <v>217</v>
      </c>
      <c r="H145" s="33" t="s">
        <v>800</v>
      </c>
      <c r="I145" s="35" t="s">
        <v>801</v>
      </c>
      <c r="J145" s="35" t="s">
        <v>802</v>
      </c>
      <c r="K145" s="35" t="s">
        <v>229</v>
      </c>
      <c r="L145" s="35" t="s">
        <v>803</v>
      </c>
      <c r="M145" s="55" t="s">
        <v>247</v>
      </c>
    </row>
    <row r="146" spans="1:13" x14ac:dyDescent="0.2">
      <c r="A146" s="133" t="s">
        <v>804</v>
      </c>
      <c r="B146" s="134" t="s">
        <v>805</v>
      </c>
      <c r="C146" s="135" t="s">
        <v>576</v>
      </c>
      <c r="D146" s="134">
        <v>1358</v>
      </c>
      <c r="E146" s="134" t="s">
        <v>558</v>
      </c>
      <c r="F146" s="134" t="s">
        <v>806</v>
      </c>
      <c r="G146" s="134" t="s">
        <v>217</v>
      </c>
      <c r="H146" s="134" t="s">
        <v>461</v>
      </c>
      <c r="I146" s="134" t="s">
        <v>320</v>
      </c>
      <c r="J146" s="134"/>
      <c r="K146" s="134" t="s">
        <v>807</v>
      </c>
      <c r="L146" s="134" t="s">
        <v>488</v>
      </c>
      <c r="M146" s="164"/>
    </row>
    <row r="147" spans="1:13" x14ac:dyDescent="0.2">
      <c r="A147" s="32" t="s">
        <v>804</v>
      </c>
      <c r="B147" s="33" t="s">
        <v>805</v>
      </c>
      <c r="C147" s="132" t="s">
        <v>489</v>
      </c>
      <c r="D147" s="33">
        <v>1073</v>
      </c>
      <c r="E147" s="33" t="s">
        <v>558</v>
      </c>
      <c r="F147" s="33" t="s">
        <v>806</v>
      </c>
      <c r="G147" s="33" t="s">
        <v>217</v>
      </c>
      <c r="H147" s="33" t="s">
        <v>461</v>
      </c>
      <c r="I147" s="35" t="s">
        <v>320</v>
      </c>
      <c r="J147" s="35"/>
      <c r="K147" s="35" t="s">
        <v>807</v>
      </c>
      <c r="L147" s="35" t="s">
        <v>488</v>
      </c>
      <c r="M147" s="55"/>
    </row>
    <row r="148" spans="1:13" x14ac:dyDescent="0.2">
      <c r="A148" s="39" t="s">
        <v>804</v>
      </c>
      <c r="B148" s="37" t="s">
        <v>805</v>
      </c>
      <c r="C148" s="159" t="s">
        <v>363</v>
      </c>
      <c r="D148" s="37">
        <v>1128</v>
      </c>
      <c r="E148" s="37" t="s">
        <v>558</v>
      </c>
      <c r="F148" s="37" t="s">
        <v>806</v>
      </c>
      <c r="G148" s="37" t="s">
        <v>217</v>
      </c>
      <c r="H148" s="37" t="s">
        <v>461</v>
      </c>
      <c r="I148" s="40" t="s">
        <v>320</v>
      </c>
      <c r="J148" s="40"/>
      <c r="K148" s="40" t="s">
        <v>807</v>
      </c>
      <c r="L148" s="40" t="s">
        <v>488</v>
      </c>
      <c r="M148" s="168"/>
    </row>
    <row r="149" spans="1:13" x14ac:dyDescent="0.2">
      <c r="A149" s="39" t="s">
        <v>808</v>
      </c>
      <c r="B149" s="37" t="s">
        <v>809</v>
      </c>
      <c r="C149" s="159" t="s">
        <v>337</v>
      </c>
      <c r="D149" s="37">
        <v>1326</v>
      </c>
      <c r="E149" s="37" t="s">
        <v>98</v>
      </c>
      <c r="F149" s="37" t="s">
        <v>738</v>
      </c>
      <c r="G149" s="37" t="s">
        <v>217</v>
      </c>
      <c r="H149" s="37" t="s">
        <v>810</v>
      </c>
      <c r="I149" s="40" t="s">
        <v>410</v>
      </c>
      <c r="J149" s="40" t="s">
        <v>811</v>
      </c>
      <c r="K149" s="40" t="s">
        <v>229</v>
      </c>
      <c r="L149" s="40" t="s">
        <v>812</v>
      </c>
      <c r="M149" s="168" t="s">
        <v>606</v>
      </c>
    </row>
    <row r="150" spans="1:13" x14ac:dyDescent="0.2">
      <c r="A150" s="32" t="s">
        <v>813</v>
      </c>
      <c r="B150" s="33" t="s">
        <v>814</v>
      </c>
      <c r="C150" s="132" t="s">
        <v>257</v>
      </c>
      <c r="D150" s="33">
        <v>211</v>
      </c>
      <c r="E150" s="33" t="s">
        <v>98</v>
      </c>
      <c r="F150" s="33" t="s">
        <v>815</v>
      </c>
      <c r="G150" s="33" t="s">
        <v>217</v>
      </c>
      <c r="H150" s="33" t="s">
        <v>816</v>
      </c>
      <c r="I150" s="35" t="s">
        <v>817</v>
      </c>
      <c r="J150" s="35"/>
      <c r="K150" s="35" t="s">
        <v>697</v>
      </c>
      <c r="L150" s="35" t="s">
        <v>689</v>
      </c>
      <c r="M150" s="55"/>
    </row>
    <row r="151" spans="1:13" x14ac:dyDescent="0.2">
      <c r="A151" s="133" t="s">
        <v>154</v>
      </c>
      <c r="B151" s="134" t="s">
        <v>155</v>
      </c>
      <c r="C151" s="135" t="s">
        <v>818</v>
      </c>
      <c r="D151" s="134">
        <v>321</v>
      </c>
      <c r="E151" s="134" t="s">
        <v>98</v>
      </c>
      <c r="F151" s="134" t="s">
        <v>819</v>
      </c>
      <c r="G151" s="134" t="s">
        <v>217</v>
      </c>
      <c r="H151" s="134" t="s">
        <v>820</v>
      </c>
      <c r="I151" s="134" t="s">
        <v>332</v>
      </c>
      <c r="J151" s="134"/>
      <c r="K151" s="134" t="s">
        <v>755</v>
      </c>
      <c r="L151" s="134" t="s">
        <v>821</v>
      </c>
      <c r="M151" s="164"/>
    </row>
    <row r="152" spans="1:13" ht="15" x14ac:dyDescent="0.25">
      <c r="A152" s="133" t="s">
        <v>822</v>
      </c>
      <c r="B152" s="140" t="s">
        <v>823</v>
      </c>
      <c r="C152" s="141" t="s">
        <v>237</v>
      </c>
      <c r="D152" s="140">
        <v>1515</v>
      </c>
      <c r="E152" s="140" t="s">
        <v>238</v>
      </c>
      <c r="F152" s="142">
        <f>VLOOKUP(A152,'[1]List of Wells - Blank'!$C$4:$R$64,6,FALSE)</f>
        <v>35867</v>
      </c>
      <c r="G152" s="143" t="str">
        <f>VLOOKUP($A152,'[1]List of Wells - Blank'!$C$4:$R$64,7,FALSE)</f>
        <v>PR</v>
      </c>
      <c r="H152" s="143">
        <f>VLOOKUP($A152,'[1]List of Wells - Blank'!$C$4:$R$64,8,FALSE)</f>
        <v>870</v>
      </c>
      <c r="I152" s="143">
        <f>VLOOKUP($A152,'[1]List of Wells - Blank'!$C$4:$R$64,9,FALSE)</f>
        <v>725</v>
      </c>
      <c r="J152" s="143" t="str">
        <f>VLOOKUP($A152,'[1]List of Wells - Blank'!$C$4:$R$64,10,FALSE)</f>
        <v>DV tool @ 5005'</v>
      </c>
      <c r="K152" s="143" t="str">
        <f>VLOOKUP($A152,'[1]List of Wells - Blank'!$C$4:$R$64,11,FALSE)</f>
        <v>6851.51</v>
      </c>
      <c r="L152" s="143">
        <f>VLOOKUP($A152,'[1]List of Wells - Blank'!$C$4:$R$64,12,FALSE)</f>
        <v>601.51000000000022</v>
      </c>
      <c r="M152" s="169" t="str">
        <f>VLOOKUP($A152,'[1]List of Wells - Blank'!$C$4:$R$64,13,FALSE)</f>
        <v>Additional cmt from 5005' - 3925'</v>
      </c>
    </row>
    <row r="153" spans="1:13" x14ac:dyDescent="0.2">
      <c r="A153" s="32" t="s">
        <v>824</v>
      </c>
      <c r="B153" s="131" t="s">
        <v>825</v>
      </c>
      <c r="C153" s="132" t="s">
        <v>224</v>
      </c>
      <c r="D153" s="33">
        <v>1381</v>
      </c>
      <c r="E153" s="33" t="s">
        <v>271</v>
      </c>
      <c r="F153" s="33" t="s">
        <v>826</v>
      </c>
      <c r="G153" s="33" t="s">
        <v>217</v>
      </c>
      <c r="H153" s="33" t="s">
        <v>686</v>
      </c>
      <c r="I153" s="35" t="s">
        <v>228</v>
      </c>
      <c r="J153" s="35" t="s">
        <v>827</v>
      </c>
      <c r="K153" s="35" t="s">
        <v>229</v>
      </c>
      <c r="L153" s="35" t="s">
        <v>667</v>
      </c>
      <c r="M153" s="55" t="s">
        <v>606</v>
      </c>
    </row>
    <row r="154" spans="1:13" x14ac:dyDescent="0.2">
      <c r="A154" s="39" t="s">
        <v>824</v>
      </c>
      <c r="B154" s="131" t="s">
        <v>825</v>
      </c>
      <c r="C154" s="159" t="s">
        <v>231</v>
      </c>
      <c r="D154" s="37">
        <v>546</v>
      </c>
      <c r="E154" s="37" t="s">
        <v>271</v>
      </c>
      <c r="F154" s="37" t="s">
        <v>826</v>
      </c>
      <c r="G154" s="37" t="s">
        <v>828</v>
      </c>
      <c r="H154" s="37" t="s">
        <v>686</v>
      </c>
      <c r="I154" s="40" t="s">
        <v>587</v>
      </c>
      <c r="J154" s="40" t="s">
        <v>829</v>
      </c>
      <c r="K154" s="40" t="s">
        <v>229</v>
      </c>
      <c r="L154" s="40" t="s">
        <v>667</v>
      </c>
      <c r="M154" s="168" t="s">
        <v>606</v>
      </c>
    </row>
    <row r="155" spans="1:13" x14ac:dyDescent="0.2">
      <c r="A155" s="39" t="s">
        <v>830</v>
      </c>
      <c r="B155" s="37" t="s">
        <v>831</v>
      </c>
      <c r="C155" s="135"/>
      <c r="D155" s="37">
        <v>218</v>
      </c>
      <c r="E155" s="37" t="s">
        <v>98</v>
      </c>
      <c r="F155" s="165">
        <f>VLOOKUP(A155,[2]Sheet2!$B$2:$I$61,8,FALSE)</f>
        <v>35984</v>
      </c>
      <c r="G155" s="37" t="s">
        <v>217</v>
      </c>
      <c r="H155" s="166">
        <f>VLOOKUP(A155,[2]Sheet2!$B$3:$M$61,12,FALSE)</f>
        <v>1018</v>
      </c>
      <c r="I155" s="166">
        <v>1700</v>
      </c>
      <c r="J155" s="166" t="s">
        <v>542</v>
      </c>
      <c r="K155" s="166">
        <f>VLOOKUP(A155,[2]Sheet2!$B$3:$E$61,4,FALSE)</f>
        <v>6982</v>
      </c>
      <c r="L155" s="166">
        <v>6650</v>
      </c>
      <c r="M155" s="167"/>
    </row>
    <row r="156" spans="1:13" x14ac:dyDescent="0.2">
      <c r="A156" s="39" t="s">
        <v>832</v>
      </c>
      <c r="B156" s="37" t="s">
        <v>833</v>
      </c>
      <c r="C156" s="159" t="s">
        <v>257</v>
      </c>
      <c r="D156" s="37">
        <v>172</v>
      </c>
      <c r="E156" s="37" t="s">
        <v>98</v>
      </c>
      <c r="F156" s="37" t="s">
        <v>834</v>
      </c>
      <c r="G156" s="37" t="s">
        <v>217</v>
      </c>
      <c r="H156" s="37" t="s">
        <v>594</v>
      </c>
      <c r="I156" s="40" t="s">
        <v>835</v>
      </c>
      <c r="J156" s="40"/>
      <c r="K156" s="40" t="s">
        <v>229</v>
      </c>
      <c r="L156" s="40" t="s">
        <v>836</v>
      </c>
      <c r="M156" s="168" t="s">
        <v>606</v>
      </c>
    </row>
    <row r="157" spans="1:13" x14ac:dyDescent="0.2">
      <c r="A157" s="32" t="s">
        <v>837</v>
      </c>
      <c r="B157" s="33" t="s">
        <v>838</v>
      </c>
      <c r="C157" s="132" t="s">
        <v>337</v>
      </c>
      <c r="D157" s="33">
        <v>388</v>
      </c>
      <c r="E157" s="33" t="s">
        <v>98</v>
      </c>
      <c r="F157" s="33" t="s">
        <v>839</v>
      </c>
      <c r="G157" s="33" t="s">
        <v>217</v>
      </c>
      <c r="H157" s="33" t="s">
        <v>840</v>
      </c>
      <c r="I157" s="35" t="s">
        <v>341</v>
      </c>
      <c r="J157" s="35" t="s">
        <v>841</v>
      </c>
      <c r="K157" s="35" t="s">
        <v>229</v>
      </c>
      <c r="L157" s="35" t="s">
        <v>842</v>
      </c>
      <c r="M157" s="55" t="s">
        <v>606</v>
      </c>
    </row>
    <row r="158" spans="1:13" ht="15" x14ac:dyDescent="0.25">
      <c r="A158" s="133" t="s">
        <v>843</v>
      </c>
      <c r="B158" s="140" t="s">
        <v>844</v>
      </c>
      <c r="C158" s="141" t="s">
        <v>237</v>
      </c>
      <c r="D158" s="140">
        <v>213</v>
      </c>
      <c r="E158" s="140" t="s">
        <v>238</v>
      </c>
      <c r="F158" s="142">
        <f>VLOOKUP(A158,'[1]List of Wells - Blank'!$C$4:$R$64,6,FALSE)</f>
        <v>35978</v>
      </c>
      <c r="G158" s="143" t="str">
        <f>VLOOKUP($A158,'[1]List of Wells - Blank'!$C$4:$R$64,7,FALSE)</f>
        <v>PR</v>
      </c>
      <c r="H158" s="143">
        <f>VLOOKUP($A158,'[1]List of Wells - Blank'!$C$4:$R$64,8,FALSE)</f>
        <v>843</v>
      </c>
      <c r="I158" s="143">
        <f>VLOOKUP($A158,'[1]List of Wells - Blank'!$C$4:$R$64,9,FALSE)</f>
        <v>725</v>
      </c>
      <c r="J158" s="143" t="str">
        <f>VLOOKUP($A158,'[1]List of Wells - Blank'!$C$4:$R$64,10,FALSE)</f>
        <v>-</v>
      </c>
      <c r="K158" s="143">
        <f>VLOOKUP($A158,'[1]List of Wells - Blank'!$C$4:$R$64,11,FALSE)</f>
        <v>6872</v>
      </c>
      <c r="L158" s="143">
        <f>VLOOKUP($A158,'[1]List of Wells - Blank'!$C$4:$R$64,12,FALSE)</f>
        <v>6480</v>
      </c>
      <c r="M158" s="169" t="str">
        <f>VLOOKUP($A158,'[1]List of Wells - Blank'!$C$4:$R$64,13,FALSE)</f>
        <v>Already P&amp;A'd</v>
      </c>
    </row>
    <row r="159" spans="1:13" x14ac:dyDescent="0.2">
      <c r="A159" s="133" t="s">
        <v>843</v>
      </c>
      <c r="B159" s="134" t="s">
        <v>845</v>
      </c>
      <c r="C159" s="135" t="s">
        <v>746</v>
      </c>
      <c r="D159" s="134">
        <v>650</v>
      </c>
      <c r="E159" s="134" t="s">
        <v>98</v>
      </c>
      <c r="F159" s="134">
        <v>35978</v>
      </c>
      <c r="G159" s="134" t="s">
        <v>3</v>
      </c>
      <c r="H159" s="134">
        <v>843</v>
      </c>
      <c r="I159" s="134">
        <v>725</v>
      </c>
      <c r="J159" s="134" t="s">
        <v>8</v>
      </c>
      <c r="K159" s="134">
        <v>6872</v>
      </c>
      <c r="L159" s="134">
        <v>6480</v>
      </c>
      <c r="M159" s="164" t="s">
        <v>748</v>
      </c>
    </row>
    <row r="160" spans="1:13" ht="25.5" x14ac:dyDescent="0.2">
      <c r="A160" s="39" t="s">
        <v>846</v>
      </c>
      <c r="B160" s="37" t="s">
        <v>847</v>
      </c>
      <c r="C160" s="159" t="s">
        <v>313</v>
      </c>
      <c r="D160" s="37">
        <v>91</v>
      </c>
      <c r="E160" s="37" t="s">
        <v>98</v>
      </c>
      <c r="F160" s="37" t="s">
        <v>848</v>
      </c>
      <c r="G160" s="37" t="s">
        <v>217</v>
      </c>
      <c r="H160" s="37" t="s">
        <v>849</v>
      </c>
      <c r="I160" s="40" t="s">
        <v>228</v>
      </c>
      <c r="J160" s="40"/>
      <c r="K160" s="40" t="s">
        <v>229</v>
      </c>
      <c r="L160" s="40" t="s">
        <v>850</v>
      </c>
      <c r="M160" s="168" t="s">
        <v>606</v>
      </c>
    </row>
    <row r="161" spans="1:13" x14ac:dyDescent="0.2">
      <c r="A161" s="32" t="s">
        <v>851</v>
      </c>
      <c r="B161" s="131" t="s">
        <v>852</v>
      </c>
      <c r="C161" s="132" t="s">
        <v>337</v>
      </c>
      <c r="D161" s="33">
        <v>577</v>
      </c>
      <c r="E161" s="33" t="s">
        <v>271</v>
      </c>
      <c r="F161" s="33" t="s">
        <v>853</v>
      </c>
      <c r="G161" s="33" t="s">
        <v>217</v>
      </c>
      <c r="H161" s="33" t="s">
        <v>854</v>
      </c>
      <c r="I161" s="35" t="s">
        <v>410</v>
      </c>
      <c r="J161" s="35" t="s">
        <v>855</v>
      </c>
      <c r="K161" s="35" t="s">
        <v>229</v>
      </c>
      <c r="L161" s="35" t="s">
        <v>856</v>
      </c>
      <c r="M161" s="55" t="s">
        <v>606</v>
      </c>
    </row>
    <row r="162" spans="1:13" x14ac:dyDescent="0.2">
      <c r="A162" s="32" t="s">
        <v>857</v>
      </c>
      <c r="B162" s="131" t="s">
        <v>858</v>
      </c>
      <c r="C162" s="132" t="s">
        <v>337</v>
      </c>
      <c r="D162" s="33">
        <v>1061</v>
      </c>
      <c r="E162" s="33" t="s">
        <v>271</v>
      </c>
      <c r="F162" s="33" t="s">
        <v>859</v>
      </c>
      <c r="G162" s="33" t="s">
        <v>217</v>
      </c>
      <c r="H162" s="33" t="s">
        <v>771</v>
      </c>
      <c r="I162" s="35" t="s">
        <v>341</v>
      </c>
      <c r="J162" s="35"/>
      <c r="K162" s="35" t="s">
        <v>229</v>
      </c>
      <c r="L162" s="35" t="s">
        <v>860</v>
      </c>
      <c r="M162" s="55" t="s">
        <v>606</v>
      </c>
    </row>
    <row r="163" spans="1:13" ht="25.5" x14ac:dyDescent="0.2">
      <c r="A163" s="39" t="s">
        <v>861</v>
      </c>
      <c r="B163" s="37" t="s">
        <v>862</v>
      </c>
      <c r="C163" s="159" t="s">
        <v>224</v>
      </c>
      <c r="D163" s="37">
        <v>1195</v>
      </c>
      <c r="E163" s="37" t="s">
        <v>98</v>
      </c>
      <c r="F163" s="37" t="s">
        <v>863</v>
      </c>
      <c r="G163" s="37" t="s">
        <v>217</v>
      </c>
      <c r="H163" s="37" t="s">
        <v>864</v>
      </c>
      <c r="I163" s="40" t="s">
        <v>228</v>
      </c>
      <c r="J163" s="40"/>
      <c r="K163" s="40" t="s">
        <v>229</v>
      </c>
      <c r="L163" s="40" t="s">
        <v>865</v>
      </c>
      <c r="M163" s="168" t="s">
        <v>606</v>
      </c>
    </row>
    <row r="164" spans="1:13" ht="25.5" x14ac:dyDescent="0.2">
      <c r="A164" s="32" t="s">
        <v>861</v>
      </c>
      <c r="B164" s="33" t="s">
        <v>862</v>
      </c>
      <c r="C164" s="132" t="s">
        <v>231</v>
      </c>
      <c r="D164" s="33">
        <v>737</v>
      </c>
      <c r="E164" s="33" t="s">
        <v>98</v>
      </c>
      <c r="F164" s="33" t="s">
        <v>863</v>
      </c>
      <c r="G164" s="33" t="s">
        <v>217</v>
      </c>
      <c r="H164" s="33" t="s">
        <v>864</v>
      </c>
      <c r="I164" s="35" t="s">
        <v>866</v>
      </c>
      <c r="J164" s="35"/>
      <c r="K164" s="35" t="s">
        <v>229</v>
      </c>
      <c r="L164" s="35" t="s">
        <v>865</v>
      </c>
      <c r="M164" s="55" t="s">
        <v>606</v>
      </c>
    </row>
    <row r="165" spans="1:13" ht="25.5" x14ac:dyDescent="0.2">
      <c r="A165" s="41" t="s">
        <v>867</v>
      </c>
      <c r="B165" s="42" t="s">
        <v>868</v>
      </c>
      <c r="C165" s="132" t="s">
        <v>224</v>
      </c>
      <c r="D165" s="42">
        <v>1315</v>
      </c>
      <c r="E165" s="42" t="s">
        <v>98</v>
      </c>
      <c r="F165" s="33" t="s">
        <v>869</v>
      </c>
      <c r="G165" s="42" t="s">
        <v>217</v>
      </c>
      <c r="H165" s="33" t="s">
        <v>870</v>
      </c>
      <c r="I165" s="35" t="s">
        <v>228</v>
      </c>
      <c r="J165" s="35"/>
      <c r="K165" s="35" t="s">
        <v>229</v>
      </c>
      <c r="L165" s="35" t="s">
        <v>871</v>
      </c>
      <c r="M165" s="55" t="s">
        <v>872</v>
      </c>
    </row>
    <row r="166" spans="1:13" ht="25.5" x14ac:dyDescent="0.2">
      <c r="A166" s="48" t="s">
        <v>867</v>
      </c>
      <c r="B166" s="132" t="s">
        <v>868</v>
      </c>
      <c r="C166" s="132" t="s">
        <v>231</v>
      </c>
      <c r="D166" s="132">
        <v>625</v>
      </c>
      <c r="E166" s="132" t="s">
        <v>98</v>
      </c>
      <c r="F166" s="33" t="s">
        <v>869</v>
      </c>
      <c r="G166" s="132" t="s">
        <v>217</v>
      </c>
      <c r="H166" s="33" t="s">
        <v>870</v>
      </c>
      <c r="I166" s="35" t="s">
        <v>285</v>
      </c>
      <c r="J166" s="35"/>
      <c r="K166" s="35" t="s">
        <v>229</v>
      </c>
      <c r="L166" s="35" t="s">
        <v>871</v>
      </c>
      <c r="M166" s="55" t="s">
        <v>873</v>
      </c>
    </row>
    <row r="167" spans="1:13" x14ac:dyDescent="0.2">
      <c r="A167" s="171" t="s">
        <v>874</v>
      </c>
      <c r="B167" s="135" t="s">
        <v>875</v>
      </c>
      <c r="C167" s="135" t="s">
        <v>318</v>
      </c>
      <c r="D167" s="135">
        <v>888</v>
      </c>
      <c r="E167" s="135" t="s">
        <v>98</v>
      </c>
      <c r="F167" s="134" t="s">
        <v>876</v>
      </c>
      <c r="G167" s="135" t="s">
        <v>217</v>
      </c>
      <c r="H167" s="134" t="s">
        <v>388</v>
      </c>
      <c r="I167" s="134" t="s">
        <v>320</v>
      </c>
      <c r="J167" s="134"/>
      <c r="K167" s="134" t="s">
        <v>877</v>
      </c>
      <c r="L167" s="134" t="s">
        <v>878</v>
      </c>
      <c r="M167" s="164" t="s">
        <v>764</v>
      </c>
    </row>
    <row r="168" spans="1:13" x14ac:dyDescent="0.2">
      <c r="A168" s="171" t="s">
        <v>874</v>
      </c>
      <c r="B168" s="135" t="s">
        <v>875</v>
      </c>
      <c r="C168" s="135" t="s">
        <v>576</v>
      </c>
      <c r="D168" s="135">
        <v>200</v>
      </c>
      <c r="E168" s="135" t="s">
        <v>98</v>
      </c>
      <c r="F168" s="134" t="s">
        <v>876</v>
      </c>
      <c r="G168" s="135" t="s">
        <v>217</v>
      </c>
      <c r="H168" s="134" t="s">
        <v>388</v>
      </c>
      <c r="I168" s="134" t="s">
        <v>320</v>
      </c>
      <c r="J168" s="134"/>
      <c r="K168" s="134" t="s">
        <v>877</v>
      </c>
      <c r="L168" s="134" t="s">
        <v>878</v>
      </c>
      <c r="M168" s="164" t="s">
        <v>764</v>
      </c>
    </row>
    <row r="169" spans="1:13" x14ac:dyDescent="0.2">
      <c r="A169" s="48" t="s">
        <v>874</v>
      </c>
      <c r="B169" s="132" t="s">
        <v>875</v>
      </c>
      <c r="C169" s="132" t="s">
        <v>766</v>
      </c>
      <c r="D169" s="132">
        <v>823</v>
      </c>
      <c r="E169" s="132" t="s">
        <v>98</v>
      </c>
      <c r="F169" s="33" t="s">
        <v>876</v>
      </c>
      <c r="G169" s="132" t="s">
        <v>217</v>
      </c>
      <c r="H169" s="33" t="s">
        <v>388</v>
      </c>
      <c r="I169" s="35" t="s">
        <v>320</v>
      </c>
      <c r="J169" s="35"/>
      <c r="K169" s="35" t="s">
        <v>877</v>
      </c>
      <c r="L169" s="35" t="s">
        <v>878</v>
      </c>
      <c r="M169" s="55" t="s">
        <v>767</v>
      </c>
    </row>
    <row r="170" spans="1:13" ht="15" x14ac:dyDescent="0.25">
      <c r="A170" s="171" t="s">
        <v>879</v>
      </c>
      <c r="B170" s="141" t="s">
        <v>880</v>
      </c>
      <c r="C170" s="141" t="s">
        <v>237</v>
      </c>
      <c r="D170" s="141">
        <v>1679</v>
      </c>
      <c r="E170" s="141" t="s">
        <v>238</v>
      </c>
      <c r="F170" s="142">
        <f>VLOOKUP(A170,'[1]List of Wells - Blank'!$C$4:$R$64,6,FALSE)</f>
        <v>36908</v>
      </c>
      <c r="G170" s="172" t="str">
        <f>VLOOKUP($A170,'[1]List of Wells - Blank'!$C$4:$R$64,7,FALSE)</f>
        <v>PA</v>
      </c>
      <c r="H170" s="143">
        <f>VLOOKUP($A170,'[1]List of Wells - Blank'!$C$4:$R$64,8,FALSE)</f>
        <v>807</v>
      </c>
      <c r="I170" s="143">
        <f>VLOOKUP($A170,'[1]List of Wells - Blank'!$C$4:$R$64,9,FALSE)</f>
        <v>725</v>
      </c>
      <c r="J170" s="143" t="str">
        <f>VLOOKUP($A170,'[1]List of Wells - Blank'!$C$4:$R$64,10,FALSE)</f>
        <v>None</v>
      </c>
      <c r="K170" s="143">
        <f>VLOOKUP($A170,'[1]List of Wells - Blank'!$C$4:$R$64,11,FALSE)</f>
        <v>6860</v>
      </c>
      <c r="L170" s="143">
        <f>VLOOKUP($A170,'[1]List of Wells - Blank'!$C$4:$R$64,12,FALSE)</f>
        <v>6450</v>
      </c>
      <c r="M170" s="169" t="str">
        <f>VLOOKUP($A170,'[1]List of Wells - Blank'!$C$4:$R$64,13,FALSE)</f>
        <v>P&amp;A completed in 2013</v>
      </c>
    </row>
    <row r="171" spans="1:13" x14ac:dyDescent="0.2">
      <c r="A171" s="171" t="s">
        <v>881</v>
      </c>
      <c r="B171" s="135" t="s">
        <v>882</v>
      </c>
      <c r="C171" s="135" t="s">
        <v>318</v>
      </c>
      <c r="D171" s="135">
        <v>969</v>
      </c>
      <c r="E171" s="135" t="s">
        <v>98</v>
      </c>
      <c r="F171" s="134" t="s">
        <v>883</v>
      </c>
      <c r="G171" s="135" t="s">
        <v>217</v>
      </c>
      <c r="H171" s="134" t="s">
        <v>884</v>
      </c>
      <c r="I171" s="134" t="s">
        <v>332</v>
      </c>
      <c r="J171" s="134" t="s">
        <v>885</v>
      </c>
      <c r="K171" s="134" t="s">
        <v>886</v>
      </c>
      <c r="L171" s="134" t="s">
        <v>435</v>
      </c>
      <c r="M171" s="164"/>
    </row>
    <row r="172" spans="1:13" x14ac:dyDescent="0.2">
      <c r="A172" s="171" t="s">
        <v>881</v>
      </c>
      <c r="B172" s="135" t="s">
        <v>882</v>
      </c>
      <c r="C172" s="135" t="s">
        <v>576</v>
      </c>
      <c r="D172" s="135">
        <v>139</v>
      </c>
      <c r="E172" s="135" t="s">
        <v>98</v>
      </c>
      <c r="F172" s="134" t="s">
        <v>883</v>
      </c>
      <c r="G172" s="135" t="s">
        <v>217</v>
      </c>
      <c r="H172" s="134" t="s">
        <v>884</v>
      </c>
      <c r="I172" s="134" t="s">
        <v>332</v>
      </c>
      <c r="J172" s="134" t="s">
        <v>885</v>
      </c>
      <c r="K172" s="134" t="s">
        <v>886</v>
      </c>
      <c r="L172" s="134" t="s">
        <v>435</v>
      </c>
      <c r="M172" s="164"/>
    </row>
    <row r="173" spans="1:13" x14ac:dyDescent="0.2">
      <c r="A173" s="171" t="s">
        <v>881</v>
      </c>
      <c r="B173" s="135" t="s">
        <v>882</v>
      </c>
      <c r="C173" s="135" t="s">
        <v>483</v>
      </c>
      <c r="D173" s="135">
        <v>606</v>
      </c>
      <c r="E173" s="135" t="s">
        <v>98</v>
      </c>
      <c r="F173" s="134" t="s">
        <v>883</v>
      </c>
      <c r="G173" s="135" t="s">
        <v>217</v>
      </c>
      <c r="H173" s="134" t="s">
        <v>884</v>
      </c>
      <c r="I173" s="134" t="s">
        <v>332</v>
      </c>
      <c r="J173" s="134" t="s">
        <v>885</v>
      </c>
      <c r="K173" s="134" t="s">
        <v>886</v>
      </c>
      <c r="L173" s="134" t="s">
        <v>435</v>
      </c>
      <c r="M173" s="164"/>
    </row>
    <row r="174" spans="1:13" x14ac:dyDescent="0.2">
      <c r="A174" s="48" t="s">
        <v>881</v>
      </c>
      <c r="B174" s="132" t="s">
        <v>882</v>
      </c>
      <c r="C174" s="132" t="s">
        <v>489</v>
      </c>
      <c r="D174" s="132">
        <v>1460</v>
      </c>
      <c r="E174" s="132" t="s">
        <v>98</v>
      </c>
      <c r="F174" s="132" t="s">
        <v>883</v>
      </c>
      <c r="G174" s="132" t="s">
        <v>217</v>
      </c>
      <c r="H174" s="132" t="s">
        <v>884</v>
      </c>
      <c r="I174" s="48" t="s">
        <v>332</v>
      </c>
      <c r="J174" s="48" t="s">
        <v>885</v>
      </c>
      <c r="K174" s="48" t="s">
        <v>886</v>
      </c>
      <c r="L174" s="48" t="s">
        <v>435</v>
      </c>
      <c r="M174" s="48"/>
    </row>
    <row r="175" spans="1:13" x14ac:dyDescent="0.2">
      <c r="A175" s="48" t="s">
        <v>881</v>
      </c>
      <c r="B175" s="132" t="s">
        <v>882</v>
      </c>
      <c r="C175" s="132" t="s">
        <v>400</v>
      </c>
      <c r="D175" s="132">
        <v>677</v>
      </c>
      <c r="E175" s="132" t="s">
        <v>98</v>
      </c>
      <c r="F175" s="132" t="s">
        <v>883</v>
      </c>
      <c r="G175" s="132" t="s">
        <v>217</v>
      </c>
      <c r="H175" s="132" t="s">
        <v>884</v>
      </c>
      <c r="I175" s="48" t="s">
        <v>332</v>
      </c>
      <c r="J175" s="48" t="s">
        <v>885</v>
      </c>
      <c r="K175" s="48" t="s">
        <v>886</v>
      </c>
      <c r="L175" s="48" t="s">
        <v>435</v>
      </c>
      <c r="M175" s="48"/>
    </row>
    <row r="176" spans="1:13" x14ac:dyDescent="0.2">
      <c r="A176" s="171" t="s">
        <v>887</v>
      </c>
      <c r="B176" s="135" t="s">
        <v>888</v>
      </c>
      <c r="C176" s="135" t="s">
        <v>483</v>
      </c>
      <c r="D176" s="135">
        <v>190</v>
      </c>
      <c r="E176" s="135" t="s">
        <v>325</v>
      </c>
      <c r="F176" s="135" t="s">
        <v>398</v>
      </c>
      <c r="G176" s="135" t="s">
        <v>219</v>
      </c>
      <c r="H176" s="135" t="s">
        <v>398</v>
      </c>
      <c r="I176" s="135" t="s">
        <v>398</v>
      </c>
      <c r="J176" s="135"/>
      <c r="K176" s="135" t="s">
        <v>398</v>
      </c>
      <c r="L176" s="135" t="s">
        <v>398</v>
      </c>
      <c r="M176" s="135" t="s">
        <v>690</v>
      </c>
    </row>
    <row r="177" spans="1:13" x14ac:dyDescent="0.2">
      <c r="A177" s="53" t="s">
        <v>889</v>
      </c>
      <c r="B177" s="173" t="s">
        <v>890</v>
      </c>
      <c r="C177" s="159" t="s">
        <v>490</v>
      </c>
      <c r="D177" s="159">
        <v>1256</v>
      </c>
      <c r="E177" s="159" t="s">
        <v>325</v>
      </c>
      <c r="F177" s="159" t="s">
        <v>891</v>
      </c>
      <c r="G177" s="159" t="s">
        <v>219</v>
      </c>
      <c r="H177" s="159" t="s">
        <v>892</v>
      </c>
      <c r="I177" s="53" t="s">
        <v>893</v>
      </c>
      <c r="J177" s="53" t="s">
        <v>246</v>
      </c>
      <c r="K177" s="53" t="s">
        <v>619</v>
      </c>
      <c r="L177" s="53" t="s">
        <v>246</v>
      </c>
      <c r="M177" s="53" t="s">
        <v>620</v>
      </c>
    </row>
    <row r="178" spans="1:13" x14ac:dyDescent="0.2">
      <c r="A178" s="48" t="s">
        <v>894</v>
      </c>
      <c r="B178" s="173" t="s">
        <v>895</v>
      </c>
      <c r="C178" s="132" t="s">
        <v>896</v>
      </c>
      <c r="D178" s="132">
        <v>192</v>
      </c>
      <c r="E178" s="132" t="s">
        <v>325</v>
      </c>
      <c r="F178" s="132" t="s">
        <v>891</v>
      </c>
      <c r="G178" s="132" t="s">
        <v>219</v>
      </c>
      <c r="H178" s="132" t="s">
        <v>897</v>
      </c>
      <c r="I178" s="48" t="s">
        <v>898</v>
      </c>
      <c r="J178" s="48" t="s">
        <v>246</v>
      </c>
      <c r="K178" s="48" t="s">
        <v>619</v>
      </c>
      <c r="L178" s="48" t="s">
        <v>246</v>
      </c>
      <c r="M178" s="48" t="s">
        <v>620</v>
      </c>
    </row>
    <row r="179" spans="1:13" x14ac:dyDescent="0.2">
      <c r="A179" s="154" t="s">
        <v>899</v>
      </c>
      <c r="B179" s="154" t="s">
        <v>900</v>
      </c>
      <c r="C179" s="154" t="s">
        <v>609</v>
      </c>
      <c r="D179" s="154">
        <v>1207</v>
      </c>
      <c r="E179" s="154" t="s">
        <v>98</v>
      </c>
      <c r="F179" s="154" t="s">
        <v>901</v>
      </c>
      <c r="G179" s="154" t="s">
        <v>217</v>
      </c>
      <c r="H179" s="174" t="s">
        <v>902</v>
      </c>
      <c r="I179" s="154" t="s">
        <v>567</v>
      </c>
      <c r="J179" s="154" t="s">
        <v>903</v>
      </c>
      <c r="K179" s="154" t="s">
        <v>904</v>
      </c>
      <c r="L179" s="154" t="s">
        <v>905</v>
      </c>
      <c r="M179" s="154"/>
    </row>
    <row r="180" spans="1:13" x14ac:dyDescent="0.2">
      <c r="A180" s="154" t="s">
        <v>906</v>
      </c>
      <c r="B180" s="175" t="s">
        <v>907</v>
      </c>
      <c r="C180" s="154" t="s">
        <v>231</v>
      </c>
      <c r="D180" s="154">
        <v>1100</v>
      </c>
      <c r="E180" s="154" t="s">
        <v>908</v>
      </c>
      <c r="F180" s="176" t="s">
        <v>8</v>
      </c>
      <c r="G180" s="154" t="s">
        <v>219</v>
      </c>
      <c r="H180" s="176" t="s">
        <v>8</v>
      </c>
      <c r="I180" s="154" t="s">
        <v>909</v>
      </c>
      <c r="J180" s="176" t="s">
        <v>8</v>
      </c>
      <c r="K180" s="176" t="s">
        <v>8</v>
      </c>
      <c r="L180" s="176" t="s">
        <v>8</v>
      </c>
      <c r="M180" s="154"/>
    </row>
    <row r="181" spans="1:13" x14ac:dyDescent="0.2">
      <c r="A181" s="53" t="s">
        <v>910</v>
      </c>
      <c r="B181" s="173" t="s">
        <v>911</v>
      </c>
      <c r="C181" s="159" t="s">
        <v>250</v>
      </c>
      <c r="D181" s="159">
        <v>823</v>
      </c>
      <c r="E181" s="159" t="s">
        <v>558</v>
      </c>
      <c r="F181" s="177" t="s">
        <v>8</v>
      </c>
      <c r="G181" s="159" t="s">
        <v>219</v>
      </c>
      <c r="H181" s="177" t="s">
        <v>8</v>
      </c>
      <c r="I181" s="53" t="s">
        <v>912</v>
      </c>
      <c r="J181" s="177" t="s">
        <v>8</v>
      </c>
      <c r="K181" s="177" t="s">
        <v>8</v>
      </c>
      <c r="L181" s="177" t="s">
        <v>8</v>
      </c>
      <c r="M181" s="53"/>
    </row>
    <row r="182" spans="1:13" x14ac:dyDescent="0.2">
      <c r="A182" s="53" t="s">
        <v>913</v>
      </c>
      <c r="B182" s="173" t="s">
        <v>914</v>
      </c>
      <c r="C182" s="159" t="s">
        <v>250</v>
      </c>
      <c r="D182" s="159">
        <v>760</v>
      </c>
      <c r="E182" s="159" t="s">
        <v>558</v>
      </c>
      <c r="F182" s="159" t="s">
        <v>915</v>
      </c>
      <c r="G182" s="159" t="s">
        <v>217</v>
      </c>
      <c r="H182" s="159" t="s">
        <v>916</v>
      </c>
      <c r="I182" s="53" t="s">
        <v>917</v>
      </c>
      <c r="J182" s="53" t="s">
        <v>918</v>
      </c>
      <c r="K182" s="53" t="s">
        <v>229</v>
      </c>
      <c r="L182" s="53" t="s">
        <v>390</v>
      </c>
      <c r="M182" s="53" t="s">
        <v>606</v>
      </c>
    </row>
    <row r="183" spans="1:13" x14ac:dyDescent="0.2">
      <c r="A183" s="53" t="s">
        <v>919</v>
      </c>
      <c r="B183" s="159" t="s">
        <v>920</v>
      </c>
      <c r="C183" s="159" t="s">
        <v>465</v>
      </c>
      <c r="D183" s="159">
        <v>143</v>
      </c>
      <c r="E183" s="159" t="s">
        <v>98</v>
      </c>
      <c r="F183" s="159" t="s">
        <v>921</v>
      </c>
      <c r="G183" s="159" t="s">
        <v>217</v>
      </c>
      <c r="H183" s="159" t="s">
        <v>922</v>
      </c>
      <c r="I183" s="53" t="s">
        <v>753</v>
      </c>
      <c r="J183" s="53" t="s">
        <v>923</v>
      </c>
      <c r="K183" s="53" t="s">
        <v>229</v>
      </c>
      <c r="L183" s="53" t="s">
        <v>924</v>
      </c>
      <c r="M183" s="53" t="s">
        <v>606</v>
      </c>
    </row>
    <row r="184" spans="1:13" x14ac:dyDescent="0.2">
      <c r="A184" s="171" t="s">
        <v>152</v>
      </c>
      <c r="B184" s="135" t="s">
        <v>153</v>
      </c>
      <c r="C184" s="135" t="s">
        <v>525</v>
      </c>
      <c r="D184" s="135">
        <v>745</v>
      </c>
      <c r="E184" s="135" t="s">
        <v>98</v>
      </c>
      <c r="F184" s="135" t="s">
        <v>925</v>
      </c>
      <c r="G184" s="135" t="s">
        <v>217</v>
      </c>
      <c r="H184" s="135" t="s">
        <v>926</v>
      </c>
      <c r="I184" s="135" t="s">
        <v>332</v>
      </c>
      <c r="J184" s="135"/>
      <c r="K184" s="135" t="s">
        <v>927</v>
      </c>
      <c r="L184" s="135" t="s">
        <v>928</v>
      </c>
      <c r="M184" s="135"/>
    </row>
    <row r="185" spans="1:13" x14ac:dyDescent="0.2">
      <c r="A185" s="171" t="s">
        <v>152</v>
      </c>
      <c r="B185" s="135" t="s">
        <v>153</v>
      </c>
      <c r="C185" s="135" t="s">
        <v>322</v>
      </c>
      <c r="D185" s="135">
        <v>1260</v>
      </c>
      <c r="E185" s="135" t="s">
        <v>98</v>
      </c>
      <c r="F185" s="135" t="s">
        <v>925</v>
      </c>
      <c r="G185" s="135" t="s">
        <v>217</v>
      </c>
      <c r="H185" s="135" t="s">
        <v>926</v>
      </c>
      <c r="I185" s="135" t="s">
        <v>332</v>
      </c>
      <c r="J185" s="135"/>
      <c r="K185" s="135" t="s">
        <v>927</v>
      </c>
      <c r="L185" s="135" t="s">
        <v>928</v>
      </c>
      <c r="M185" s="135"/>
    </row>
    <row r="186" spans="1:13" x14ac:dyDescent="0.2">
      <c r="A186" s="171" t="s">
        <v>152</v>
      </c>
      <c r="B186" s="135" t="s">
        <v>153</v>
      </c>
      <c r="C186" s="135" t="s">
        <v>818</v>
      </c>
      <c r="D186" s="135">
        <v>233</v>
      </c>
      <c r="E186" s="135" t="s">
        <v>98</v>
      </c>
      <c r="F186" s="135" t="s">
        <v>925</v>
      </c>
      <c r="G186" s="135" t="s">
        <v>217</v>
      </c>
      <c r="H186" s="135" t="s">
        <v>926</v>
      </c>
      <c r="I186" s="135" t="s">
        <v>332</v>
      </c>
      <c r="J186" s="135"/>
      <c r="K186" s="135" t="s">
        <v>927</v>
      </c>
      <c r="L186" s="135" t="s">
        <v>928</v>
      </c>
      <c r="M186" s="135"/>
    </row>
    <row r="187" spans="1:13" x14ac:dyDescent="0.2">
      <c r="A187" s="53" t="s">
        <v>929</v>
      </c>
      <c r="B187" s="53" t="s">
        <v>930</v>
      </c>
      <c r="C187" s="135"/>
      <c r="D187" s="53">
        <v>439</v>
      </c>
      <c r="E187" s="53" t="s">
        <v>98</v>
      </c>
      <c r="F187" s="53" t="s">
        <v>931</v>
      </c>
      <c r="G187" s="53" t="s">
        <v>217</v>
      </c>
      <c r="H187" s="53" t="s">
        <v>932</v>
      </c>
      <c r="I187" s="53" t="s">
        <v>306</v>
      </c>
      <c r="J187" s="53" t="s">
        <v>550</v>
      </c>
      <c r="K187" s="53" t="s">
        <v>933</v>
      </c>
      <c r="L187" s="53" t="s">
        <v>667</v>
      </c>
      <c r="M187" s="53"/>
    </row>
    <row r="188" spans="1:13" x14ac:dyDescent="0.2">
      <c r="A188" s="53" t="s">
        <v>934</v>
      </c>
      <c r="B188" s="159" t="s">
        <v>935</v>
      </c>
      <c r="C188" s="135"/>
      <c r="D188" s="159">
        <v>696</v>
      </c>
      <c r="E188" s="159" t="s">
        <v>98</v>
      </c>
      <c r="F188" s="178">
        <f>VLOOKUP(A188,[2]Sheet2!$B$2:$I$61,8,FALSE)</f>
        <v>37498</v>
      </c>
      <c r="G188" s="159" t="s">
        <v>217</v>
      </c>
      <c r="H188" s="58">
        <f>VLOOKUP(A188,[2]Sheet2!$B$3:$M$61,12,FALSE)</f>
        <v>930</v>
      </c>
      <c r="I188" s="58">
        <v>200</v>
      </c>
      <c r="J188" s="58" t="str">
        <f>VLOOKUP(A188,[2]Sheet2!$B$3:$H$61,7,FALSE)</f>
        <v>None</v>
      </c>
      <c r="K188" s="58">
        <f>VLOOKUP(A188,[2]Sheet2!$B$3:$E$61,4,FALSE)</f>
        <v>6970</v>
      </c>
      <c r="L188" s="58" t="str">
        <f>VLOOKUP(A188,[2]Sheet2!$B$3:$F$61,5,FALSE)</f>
        <v>6320</v>
      </c>
      <c r="M188" s="57"/>
    </row>
    <row r="189" spans="1:13" x14ac:dyDescent="0.2">
      <c r="A189" s="53" t="s">
        <v>936</v>
      </c>
      <c r="B189" s="159" t="s">
        <v>937</v>
      </c>
      <c r="C189" s="135"/>
      <c r="D189" s="159">
        <v>672</v>
      </c>
      <c r="E189" s="159" t="s">
        <v>98</v>
      </c>
      <c r="F189" s="178">
        <f>VLOOKUP(A189,[2]Sheet2!$B$2:$I$61,8,FALSE)</f>
        <v>37565</v>
      </c>
      <c r="G189" s="159" t="s">
        <v>3</v>
      </c>
      <c r="H189" s="58">
        <f>VLOOKUP(A189,[2]Sheet2!$B$3:$M$61,12,FALSE)</f>
        <v>971</v>
      </c>
      <c r="I189" s="58">
        <v>1700</v>
      </c>
      <c r="J189" s="58" t="str">
        <f>VLOOKUP(A189,[2]Sheet2!$B$3:$H$61,7,FALSE)</f>
        <v>None</v>
      </c>
      <c r="K189" s="58" t="str">
        <f>VLOOKUP(A189,[2]Sheet2!$B$3:$E$61,4,FALSE)</f>
        <v>7098</v>
      </c>
      <c r="L189" s="58" t="str">
        <f>VLOOKUP(A189,[2]Sheet2!$B$3:$F$61,5,FALSE)</f>
        <v>4180</v>
      </c>
      <c r="M189" s="57"/>
    </row>
    <row r="190" spans="1:13" x14ac:dyDescent="0.2">
      <c r="A190" s="171" t="s">
        <v>138</v>
      </c>
      <c r="B190" s="135" t="s">
        <v>139</v>
      </c>
      <c r="C190" s="135" t="s">
        <v>525</v>
      </c>
      <c r="D190" s="135">
        <v>149</v>
      </c>
      <c r="E190" s="135" t="s">
        <v>140</v>
      </c>
      <c r="F190" s="135" t="s">
        <v>398</v>
      </c>
      <c r="G190" s="135" t="s">
        <v>219</v>
      </c>
      <c r="H190" s="135" t="s">
        <v>398</v>
      </c>
      <c r="I190" s="135" t="s">
        <v>398</v>
      </c>
      <c r="J190" s="135"/>
      <c r="K190" s="135" t="s">
        <v>398</v>
      </c>
      <c r="L190" s="135" t="s">
        <v>398</v>
      </c>
      <c r="M190" s="135" t="s">
        <v>690</v>
      </c>
    </row>
    <row r="191" spans="1:13" x14ac:dyDescent="0.2">
      <c r="A191" s="171" t="s">
        <v>138</v>
      </c>
      <c r="B191" s="135" t="s">
        <v>139</v>
      </c>
      <c r="C191" s="135" t="s">
        <v>322</v>
      </c>
      <c r="D191" s="135">
        <v>1010</v>
      </c>
      <c r="E191" s="135" t="s">
        <v>140</v>
      </c>
      <c r="F191" s="135" t="s">
        <v>398</v>
      </c>
      <c r="G191" s="135" t="s">
        <v>219</v>
      </c>
      <c r="H191" s="135" t="s">
        <v>398</v>
      </c>
      <c r="I191" s="135" t="s">
        <v>398</v>
      </c>
      <c r="J191" s="135"/>
      <c r="K191" s="135" t="s">
        <v>398</v>
      </c>
      <c r="L191" s="135" t="s">
        <v>398</v>
      </c>
      <c r="M191" s="135" t="s">
        <v>690</v>
      </c>
    </row>
    <row r="192" spans="1:13" x14ac:dyDescent="0.2">
      <c r="A192" s="171" t="s">
        <v>143</v>
      </c>
      <c r="B192" s="135" t="s">
        <v>144</v>
      </c>
      <c r="C192" s="135" t="s">
        <v>525</v>
      </c>
      <c r="D192" s="135">
        <v>191</v>
      </c>
      <c r="E192" s="135" t="s">
        <v>140</v>
      </c>
      <c r="F192" s="135" t="s">
        <v>398</v>
      </c>
      <c r="G192" s="135" t="s">
        <v>219</v>
      </c>
      <c r="H192" s="135" t="s">
        <v>398</v>
      </c>
      <c r="I192" s="135" t="s">
        <v>398</v>
      </c>
      <c r="J192" s="135"/>
      <c r="K192" s="135" t="s">
        <v>398</v>
      </c>
      <c r="L192" s="135" t="s">
        <v>398</v>
      </c>
      <c r="M192" s="135" t="s">
        <v>690</v>
      </c>
    </row>
    <row r="193" spans="1:13" x14ac:dyDescent="0.2">
      <c r="A193" s="171" t="s">
        <v>143</v>
      </c>
      <c r="B193" s="135" t="s">
        <v>144</v>
      </c>
      <c r="C193" s="135" t="s">
        <v>322</v>
      </c>
      <c r="D193" s="135">
        <v>967</v>
      </c>
      <c r="E193" s="135" t="s">
        <v>140</v>
      </c>
      <c r="F193" s="135" t="s">
        <v>398</v>
      </c>
      <c r="G193" s="135" t="s">
        <v>219</v>
      </c>
      <c r="H193" s="135" t="s">
        <v>398</v>
      </c>
      <c r="I193" s="135" t="s">
        <v>398</v>
      </c>
      <c r="J193" s="135"/>
      <c r="K193" s="135" t="s">
        <v>398</v>
      </c>
      <c r="L193" s="135" t="s">
        <v>398</v>
      </c>
      <c r="M193" s="135" t="s">
        <v>690</v>
      </c>
    </row>
    <row r="194" spans="1:13" x14ac:dyDescent="0.2">
      <c r="A194" s="48" t="s">
        <v>938</v>
      </c>
      <c r="B194" s="132" t="s">
        <v>939</v>
      </c>
      <c r="C194" s="132" t="s">
        <v>257</v>
      </c>
      <c r="D194" s="132">
        <v>113</v>
      </c>
      <c r="E194" s="132" t="s">
        <v>98</v>
      </c>
      <c r="F194" s="132" t="s">
        <v>940</v>
      </c>
      <c r="G194" s="132" t="s">
        <v>217</v>
      </c>
      <c r="H194" s="132" t="s">
        <v>941</v>
      </c>
      <c r="I194" s="48" t="s">
        <v>909</v>
      </c>
      <c r="J194" s="48" t="s">
        <v>942</v>
      </c>
      <c r="K194" s="48" t="s">
        <v>943</v>
      </c>
      <c r="L194" s="48" t="s">
        <v>944</v>
      </c>
      <c r="M194" s="48"/>
    </row>
    <row r="195" spans="1:13" x14ac:dyDescent="0.2">
      <c r="A195" s="53" t="s">
        <v>945</v>
      </c>
      <c r="B195" s="159" t="s">
        <v>946</v>
      </c>
      <c r="C195" s="159" t="s">
        <v>680</v>
      </c>
      <c r="D195" s="159">
        <v>880</v>
      </c>
      <c r="E195" s="159" t="s">
        <v>98</v>
      </c>
      <c r="F195" s="159" t="s">
        <v>947</v>
      </c>
      <c r="G195" s="159" t="s">
        <v>217</v>
      </c>
      <c r="H195" s="159" t="s">
        <v>948</v>
      </c>
      <c r="I195" s="53" t="s">
        <v>949</v>
      </c>
      <c r="J195" s="53"/>
      <c r="K195" s="53" t="s">
        <v>950</v>
      </c>
      <c r="L195" s="53" t="s">
        <v>580</v>
      </c>
      <c r="M195" s="53"/>
    </row>
    <row r="196" spans="1:13" x14ac:dyDescent="0.2">
      <c r="A196" s="53" t="s">
        <v>951</v>
      </c>
      <c r="B196" s="159" t="s">
        <v>952</v>
      </c>
      <c r="C196" s="159" t="s">
        <v>766</v>
      </c>
      <c r="D196" s="159">
        <v>802</v>
      </c>
      <c r="E196" s="159" t="s">
        <v>98</v>
      </c>
      <c r="F196" s="159" t="s">
        <v>953</v>
      </c>
      <c r="G196" s="159" t="s">
        <v>217</v>
      </c>
      <c r="H196" s="159" t="s">
        <v>866</v>
      </c>
      <c r="I196" s="53" t="s">
        <v>949</v>
      </c>
      <c r="J196" s="53"/>
      <c r="K196" s="53" t="s">
        <v>954</v>
      </c>
      <c r="L196" s="53" t="s">
        <v>955</v>
      </c>
      <c r="M196" s="53"/>
    </row>
    <row r="197" spans="1:13" x14ac:dyDescent="0.2">
      <c r="A197" s="48" t="s">
        <v>956</v>
      </c>
      <c r="B197" s="132" t="s">
        <v>957</v>
      </c>
      <c r="C197" s="132" t="s">
        <v>465</v>
      </c>
      <c r="D197" s="132">
        <v>562</v>
      </c>
      <c r="E197" s="132" t="s">
        <v>98</v>
      </c>
      <c r="F197" s="132" t="s">
        <v>958</v>
      </c>
      <c r="G197" s="132" t="s">
        <v>217</v>
      </c>
      <c r="H197" s="132" t="s">
        <v>959</v>
      </c>
      <c r="I197" s="48" t="s">
        <v>960</v>
      </c>
      <c r="J197" s="48"/>
      <c r="K197" s="48" t="s">
        <v>961</v>
      </c>
      <c r="L197" s="48" t="s">
        <v>962</v>
      </c>
      <c r="M197" s="48"/>
    </row>
    <row r="198" spans="1:13" x14ac:dyDescent="0.2">
      <c r="A198" s="48" t="s">
        <v>963</v>
      </c>
      <c r="B198" s="173" t="s">
        <v>964</v>
      </c>
      <c r="C198" s="132" t="s">
        <v>250</v>
      </c>
      <c r="D198" s="132">
        <v>789</v>
      </c>
      <c r="E198" s="132" t="s">
        <v>558</v>
      </c>
      <c r="F198" s="132" t="s">
        <v>965</v>
      </c>
      <c r="G198" s="132" t="s">
        <v>217</v>
      </c>
      <c r="H198" s="132" t="s">
        <v>966</v>
      </c>
      <c r="I198" s="48" t="s">
        <v>440</v>
      </c>
      <c r="J198" s="48" t="s">
        <v>967</v>
      </c>
      <c r="K198" s="48" t="s">
        <v>968</v>
      </c>
      <c r="L198" s="48" t="s">
        <v>856</v>
      </c>
      <c r="M198" s="48"/>
    </row>
    <row r="199" spans="1:13" x14ac:dyDescent="0.2">
      <c r="A199" s="53" t="s">
        <v>969</v>
      </c>
      <c r="B199" s="53" t="s">
        <v>970</v>
      </c>
      <c r="C199" s="135"/>
      <c r="D199" s="53">
        <v>265</v>
      </c>
      <c r="E199" s="53" t="s">
        <v>98</v>
      </c>
      <c r="F199" s="53" t="s">
        <v>971</v>
      </c>
      <c r="G199" s="53" t="s">
        <v>217</v>
      </c>
      <c r="H199" s="53" t="s">
        <v>972</v>
      </c>
      <c r="I199" s="53" t="s">
        <v>306</v>
      </c>
      <c r="J199" s="53" t="s">
        <v>550</v>
      </c>
      <c r="K199" s="53" t="s">
        <v>973</v>
      </c>
      <c r="L199" s="53" t="s">
        <v>786</v>
      </c>
      <c r="M199" s="53"/>
    </row>
    <row r="200" spans="1:13" x14ac:dyDescent="0.2">
      <c r="A200" s="171" t="s">
        <v>95</v>
      </c>
      <c r="B200" s="135" t="s">
        <v>96</v>
      </c>
      <c r="C200" s="135" t="s">
        <v>329</v>
      </c>
      <c r="D200" s="135">
        <v>926</v>
      </c>
      <c r="E200" s="135" t="s">
        <v>98</v>
      </c>
      <c r="F200" s="135" t="s">
        <v>974</v>
      </c>
      <c r="G200" s="135" t="s">
        <v>216</v>
      </c>
      <c r="H200" s="135" t="s">
        <v>820</v>
      </c>
      <c r="I200" s="135" t="s">
        <v>332</v>
      </c>
      <c r="J200" s="135"/>
      <c r="K200" s="135" t="s">
        <v>333</v>
      </c>
      <c r="L200" s="135" t="s">
        <v>656</v>
      </c>
      <c r="M200" s="135"/>
    </row>
    <row r="201" spans="1:13" ht="15" x14ac:dyDescent="0.25">
      <c r="A201" s="171" t="s">
        <v>975</v>
      </c>
      <c r="B201" s="141" t="s">
        <v>976</v>
      </c>
      <c r="C201" s="141" t="s">
        <v>237</v>
      </c>
      <c r="D201" s="141">
        <v>693</v>
      </c>
      <c r="E201" s="141" t="s">
        <v>238</v>
      </c>
      <c r="F201" s="179">
        <f>VLOOKUP(A201,'[1]List of Wells - Blank'!$C$4:$R$64,6,FALSE)</f>
        <v>37746</v>
      </c>
      <c r="G201" s="172" t="str">
        <f>VLOOKUP($A201,'[1]List of Wells - Blank'!$C$4:$R$64,7,FALSE)</f>
        <v>PR</v>
      </c>
      <c r="H201" s="172">
        <f>VLOOKUP($A201,'[1]List of Wells - Blank'!$C$4:$R$64,8,FALSE)</f>
        <v>849</v>
      </c>
      <c r="I201" s="172">
        <f>VLOOKUP($A201,'[1]List of Wells - Blank'!$C$4:$R$64,9,FALSE)</f>
        <v>800</v>
      </c>
      <c r="J201" s="172" t="str">
        <f>VLOOKUP($A201,'[1]List of Wells - Blank'!$C$4:$R$64,10,FALSE)</f>
        <v>None</v>
      </c>
      <c r="K201" s="172">
        <f>VLOOKUP($A201,'[1]List of Wells - Blank'!$C$4:$R$64,11,FALSE)</f>
        <v>6901</v>
      </c>
      <c r="L201" s="172">
        <f>VLOOKUP($A201,'[1]List of Wells - Blank'!$C$4:$R$64,12,FALSE)</f>
        <v>6230</v>
      </c>
      <c r="M201" s="172"/>
    </row>
    <row r="202" spans="1:13" x14ac:dyDescent="0.2">
      <c r="A202" s="171" t="s">
        <v>975</v>
      </c>
      <c r="B202" s="135" t="s">
        <v>977</v>
      </c>
      <c r="C202" s="135" t="s">
        <v>545</v>
      </c>
      <c r="D202" s="135">
        <v>746</v>
      </c>
      <c r="E202" s="135" t="s">
        <v>98</v>
      </c>
      <c r="F202" s="135">
        <v>37746</v>
      </c>
      <c r="G202" s="135" t="s">
        <v>3</v>
      </c>
      <c r="H202" s="135">
        <v>849</v>
      </c>
      <c r="I202" s="135">
        <v>800</v>
      </c>
      <c r="J202" s="135" t="s">
        <v>542</v>
      </c>
      <c r="K202" s="135">
        <v>6901</v>
      </c>
      <c r="L202" s="135">
        <v>6230</v>
      </c>
      <c r="M202" s="135"/>
    </row>
    <row r="203" spans="1:13" x14ac:dyDescent="0.2">
      <c r="A203" s="48" t="s">
        <v>978</v>
      </c>
      <c r="B203" s="132" t="s">
        <v>979</v>
      </c>
      <c r="C203" s="135"/>
      <c r="D203" s="132">
        <v>605</v>
      </c>
      <c r="E203" s="132" t="s">
        <v>98</v>
      </c>
      <c r="F203" s="178">
        <f>VLOOKUP(A203,[2]Sheet2!$B$2:$I$61,8,FALSE)</f>
        <v>37775</v>
      </c>
      <c r="G203" s="132" t="s">
        <v>217</v>
      </c>
      <c r="H203" s="58">
        <f>VLOOKUP(A203,[2]Sheet2!$B$3:$M$61,12,FALSE)</f>
        <v>932</v>
      </c>
      <c r="I203" s="58">
        <v>200</v>
      </c>
      <c r="J203" s="58" t="str">
        <f>VLOOKUP(A203,[2]Sheet2!$B$3:$H$61,7,FALSE)</f>
        <v>None</v>
      </c>
      <c r="K203" s="58">
        <f>VLOOKUP(A203,[2]Sheet2!$B$3:$E$61,4,FALSE)</f>
        <v>7000</v>
      </c>
      <c r="L203" s="58" t="str">
        <f>VLOOKUP(A203,[2]Sheet2!$B$3:$F$61,5,FALSE)</f>
        <v>6444</v>
      </c>
      <c r="M203" s="57"/>
    </row>
    <row r="204" spans="1:13" ht="15" x14ac:dyDescent="0.25">
      <c r="A204" s="171" t="s">
        <v>980</v>
      </c>
      <c r="B204" s="141" t="s">
        <v>981</v>
      </c>
      <c r="C204" s="141" t="s">
        <v>237</v>
      </c>
      <c r="D204" s="141">
        <v>263</v>
      </c>
      <c r="E204" s="141" t="s">
        <v>238</v>
      </c>
      <c r="F204" s="179">
        <f>VLOOKUP(A204,'[1]List of Wells - Blank'!$C$4:$R$64,6,FALSE)</f>
        <v>37871</v>
      </c>
      <c r="G204" s="172" t="str">
        <f>VLOOKUP($A204,'[1]List of Wells - Blank'!$C$4:$R$64,7,FALSE)</f>
        <v xml:space="preserve"> PR</v>
      </c>
      <c r="H204" s="172" t="str">
        <f>VLOOKUP($A204,'[1]List of Wells - Blank'!$C$4:$R$64,8,FALSE)</f>
        <v>881</v>
      </c>
      <c r="I204" s="172" t="str">
        <f>VLOOKUP($A204,'[1]List of Wells - Blank'!$C$4:$R$64,9,FALSE)</f>
        <v>200</v>
      </c>
      <c r="J204" s="172" t="str">
        <f>VLOOKUP($A204,'[1]List of Wells - Blank'!$C$4:$R$64,10,FALSE)</f>
        <v>NO</v>
      </c>
      <c r="K204" s="172" t="str">
        <f>VLOOKUP($A204,'[1]List of Wells - Blank'!$C$4:$R$64,11,FALSE)</f>
        <v>6956</v>
      </c>
      <c r="L204" s="172" t="str">
        <f>VLOOKUP($A204,'[1]List of Wells - Blank'!$C$4:$R$64,12,FALSE)</f>
        <v>6480</v>
      </c>
      <c r="M204" s="172"/>
    </row>
    <row r="205" spans="1:13" x14ac:dyDescent="0.2">
      <c r="A205" s="48" t="s">
        <v>980</v>
      </c>
      <c r="B205" s="48" t="s">
        <v>982</v>
      </c>
      <c r="C205" s="135"/>
      <c r="D205" s="48">
        <v>964</v>
      </c>
      <c r="E205" s="48" t="s">
        <v>98</v>
      </c>
      <c r="F205" s="48" t="s">
        <v>983</v>
      </c>
      <c r="G205" s="48" t="s">
        <v>217</v>
      </c>
      <c r="H205" s="48" t="s">
        <v>984</v>
      </c>
      <c r="I205" s="48" t="s">
        <v>306</v>
      </c>
      <c r="J205" s="48" t="s">
        <v>550</v>
      </c>
      <c r="K205" s="48" t="s">
        <v>985</v>
      </c>
      <c r="L205" s="48" t="s">
        <v>986</v>
      </c>
      <c r="M205" s="48"/>
    </row>
    <row r="206" spans="1:13" x14ac:dyDescent="0.2">
      <c r="A206" s="53" t="s">
        <v>980</v>
      </c>
      <c r="B206" s="159" t="s">
        <v>982</v>
      </c>
      <c r="C206" s="135"/>
      <c r="D206" s="159">
        <v>168</v>
      </c>
      <c r="E206" s="159" t="s">
        <v>98</v>
      </c>
      <c r="F206" s="58" t="str">
        <f>VLOOKUP(A206,[2]Sheet1!$A$2:$M$51,6,FALSE)</f>
        <v>9/7/2003</v>
      </c>
      <c r="G206" s="159" t="s">
        <v>217</v>
      </c>
      <c r="H206" s="58" t="e">
        <f>VLOOKUP(A206,[2]Sheet1!A$51:$M121,8,FALSE)</f>
        <v>#N/A</v>
      </c>
      <c r="I206" s="58" t="e">
        <f>VLOOKUP(A206,[2]Sheet1!A$51:$M121,9,FALSE)</f>
        <v>#N/A</v>
      </c>
      <c r="J206" s="58" t="str">
        <f>VLOOKUP(A206,[2]Sheet1!$A$2:$M$51,10,FALSE)</f>
        <v>NO</v>
      </c>
      <c r="K206" s="58" t="str">
        <f>VLOOKUP(A206,[2]Sheet1!$A$2:$M$51,11,FALSE)</f>
        <v>6956</v>
      </c>
      <c r="L206" s="58" t="str">
        <f>VLOOKUP(A206,[2]Sheet1!$A$2:$M$51,12,FALSE)</f>
        <v>6480</v>
      </c>
      <c r="M206" s="57"/>
    </row>
    <row r="207" spans="1:13" x14ac:dyDescent="0.2">
      <c r="A207" s="171" t="s">
        <v>980</v>
      </c>
      <c r="B207" s="135" t="s">
        <v>982</v>
      </c>
      <c r="C207" s="135" t="s">
        <v>702</v>
      </c>
      <c r="D207" s="135">
        <v>284</v>
      </c>
      <c r="E207" s="135" t="s">
        <v>98</v>
      </c>
      <c r="F207" s="135">
        <v>37871</v>
      </c>
      <c r="G207" s="135" t="s">
        <v>217</v>
      </c>
      <c r="H207" s="135" t="s">
        <v>984</v>
      </c>
      <c r="I207" s="135" t="s">
        <v>306</v>
      </c>
      <c r="J207" s="135" t="s">
        <v>550</v>
      </c>
      <c r="K207" s="135" t="s">
        <v>985</v>
      </c>
      <c r="L207" s="135" t="s">
        <v>986</v>
      </c>
      <c r="M207" s="135"/>
    </row>
    <row r="208" spans="1:13" ht="15" x14ac:dyDescent="0.25">
      <c r="A208" s="171" t="s">
        <v>987</v>
      </c>
      <c r="B208" s="141" t="s">
        <v>988</v>
      </c>
      <c r="C208" s="141" t="s">
        <v>237</v>
      </c>
      <c r="D208" s="141">
        <v>1922</v>
      </c>
      <c r="E208" s="141" t="s">
        <v>238</v>
      </c>
      <c r="F208" s="179">
        <f>VLOOKUP(A208,'[1]List of Wells - Blank'!$C$4:$R$64,6,FALSE)</f>
        <v>38116</v>
      </c>
      <c r="G208" s="172" t="str">
        <f>VLOOKUP($A208,'[1]List of Wells - Blank'!$C$4:$R$64,7,FALSE)</f>
        <v xml:space="preserve"> PR</v>
      </c>
      <c r="H208" s="172">
        <f>VLOOKUP($A208,'[1]List of Wells - Blank'!$C$4:$R$64,8,FALSE)</f>
        <v>928</v>
      </c>
      <c r="I208" s="172">
        <f>VLOOKUP($A208,'[1]List of Wells - Blank'!$C$4:$R$64,9,FALSE)</f>
        <v>800</v>
      </c>
      <c r="J208" s="172" t="str">
        <f>VLOOKUP($A208,'[1]List of Wells - Blank'!$C$4:$R$64,10,FALSE)</f>
        <v>None</v>
      </c>
      <c r="K208" s="172">
        <f>VLOOKUP($A208,'[1]List of Wells - Blank'!$C$4:$R$64,11,FALSE)</f>
        <v>6938.64</v>
      </c>
      <c r="L208" s="172">
        <f>VLOOKUP($A208,'[1]List of Wells - Blank'!$C$4:$R$64,12,FALSE)</f>
        <v>6938.64</v>
      </c>
      <c r="M208" s="172"/>
    </row>
    <row r="209" spans="1:13" x14ac:dyDescent="0.2">
      <c r="A209" s="154" t="s">
        <v>987</v>
      </c>
      <c r="B209" s="154" t="s">
        <v>989</v>
      </c>
      <c r="C209" s="135"/>
      <c r="D209" s="154">
        <v>989</v>
      </c>
      <c r="E209" s="154" t="s">
        <v>98</v>
      </c>
      <c r="F209" s="178">
        <f>VLOOKUP(A209,[2]Sheet2!$B$2:$I$61,8,FALSE)</f>
        <v>38116</v>
      </c>
      <c r="G209" s="154" t="s">
        <v>217</v>
      </c>
      <c r="H209" s="58">
        <f>VLOOKUP(A209,[2]Sheet2!$B$3:$M$61,12,FALSE)</f>
        <v>928</v>
      </c>
      <c r="I209" s="58">
        <v>800</v>
      </c>
      <c r="J209" s="58" t="s">
        <v>542</v>
      </c>
      <c r="K209" s="58">
        <f>VLOOKUP(A209,[2]Sheet2!$B$3:$E$61,4,FALSE)</f>
        <v>6938.64</v>
      </c>
      <c r="L209" s="58">
        <v>6535</v>
      </c>
      <c r="M209" s="57"/>
    </row>
    <row r="210" spans="1:13" x14ac:dyDescent="0.2">
      <c r="A210" s="159" t="s">
        <v>990</v>
      </c>
      <c r="B210" s="159" t="s">
        <v>991</v>
      </c>
      <c r="C210" s="135"/>
      <c r="D210" s="159">
        <v>42</v>
      </c>
      <c r="E210" s="159" t="s">
        <v>992</v>
      </c>
      <c r="F210" s="58" t="s">
        <v>398</v>
      </c>
      <c r="G210" s="159" t="s">
        <v>219</v>
      </c>
      <c r="H210" s="58" t="s">
        <v>8</v>
      </c>
      <c r="I210" s="58" t="s">
        <v>8</v>
      </c>
      <c r="J210" s="58" t="s">
        <v>8</v>
      </c>
      <c r="K210" s="58" t="s">
        <v>8</v>
      </c>
      <c r="L210" s="58" t="s">
        <v>8</v>
      </c>
      <c r="M210" s="57" t="s">
        <v>993</v>
      </c>
    </row>
    <row r="211" spans="1:13" x14ac:dyDescent="0.2">
      <c r="A211" s="48" t="s">
        <v>994</v>
      </c>
      <c r="B211" s="132" t="s">
        <v>995</v>
      </c>
      <c r="C211" s="135"/>
      <c r="D211" s="132">
        <v>58</v>
      </c>
      <c r="E211" s="132" t="s">
        <v>992</v>
      </c>
      <c r="F211" s="58" t="s">
        <v>398</v>
      </c>
      <c r="G211" s="132" t="s">
        <v>219</v>
      </c>
      <c r="H211" s="58" t="s">
        <v>8</v>
      </c>
      <c r="I211" s="58" t="s">
        <v>8</v>
      </c>
      <c r="J211" s="58" t="s">
        <v>8</v>
      </c>
      <c r="K211" s="58" t="s">
        <v>8</v>
      </c>
      <c r="L211" s="58" t="s">
        <v>8</v>
      </c>
      <c r="M211" s="57" t="s">
        <v>993</v>
      </c>
    </row>
    <row r="212" spans="1:13" x14ac:dyDescent="0.2">
      <c r="A212" s="171" t="s">
        <v>994</v>
      </c>
      <c r="B212" s="135" t="s">
        <v>995</v>
      </c>
      <c r="C212" s="135" t="s">
        <v>746</v>
      </c>
      <c r="D212" s="135">
        <v>328</v>
      </c>
      <c r="E212" s="135" t="s">
        <v>992</v>
      </c>
      <c r="F212" s="135" t="s">
        <v>398</v>
      </c>
      <c r="G212" s="135" t="s">
        <v>219</v>
      </c>
      <c r="H212" s="135" t="s">
        <v>8</v>
      </c>
      <c r="I212" s="135" t="s">
        <v>8</v>
      </c>
      <c r="J212" s="135" t="s">
        <v>8</v>
      </c>
      <c r="K212" s="135" t="s">
        <v>8</v>
      </c>
      <c r="L212" s="135" t="s">
        <v>8</v>
      </c>
      <c r="M212" s="135" t="s">
        <v>993</v>
      </c>
    </row>
    <row r="213" spans="1:13" x14ac:dyDescent="0.2">
      <c r="A213" s="53" t="s">
        <v>996</v>
      </c>
      <c r="B213" s="173" t="s">
        <v>997</v>
      </c>
      <c r="C213" s="159" t="s">
        <v>231</v>
      </c>
      <c r="D213" s="159">
        <v>1064</v>
      </c>
      <c r="E213" s="159" t="s">
        <v>271</v>
      </c>
      <c r="F213" s="159" t="s">
        <v>998</v>
      </c>
      <c r="G213" s="159" t="s">
        <v>217</v>
      </c>
      <c r="H213" s="159" t="s">
        <v>999</v>
      </c>
      <c r="I213" s="53" t="s">
        <v>909</v>
      </c>
      <c r="J213" s="53"/>
      <c r="K213" s="53" t="s">
        <v>229</v>
      </c>
      <c r="L213" s="53" t="s">
        <v>1000</v>
      </c>
      <c r="M213" s="53" t="s">
        <v>606</v>
      </c>
    </row>
    <row r="214" spans="1:13" x14ac:dyDescent="0.2">
      <c r="A214" s="53" t="s">
        <v>1001</v>
      </c>
      <c r="B214" s="159" t="s">
        <v>1002</v>
      </c>
      <c r="C214" s="159" t="s">
        <v>250</v>
      </c>
      <c r="D214" s="159">
        <v>790</v>
      </c>
      <c r="E214" s="159" t="s">
        <v>98</v>
      </c>
      <c r="F214" s="177" t="s">
        <v>8</v>
      </c>
      <c r="G214" s="159" t="s">
        <v>219</v>
      </c>
      <c r="H214" s="177" t="s">
        <v>8</v>
      </c>
      <c r="I214" s="53" t="s">
        <v>1003</v>
      </c>
      <c r="J214" s="180" t="s">
        <v>8</v>
      </c>
      <c r="K214" s="180" t="s">
        <v>8</v>
      </c>
      <c r="L214" s="180" t="s">
        <v>8</v>
      </c>
      <c r="M214" s="53"/>
    </row>
    <row r="215" spans="1:13" x14ac:dyDescent="0.2">
      <c r="A215" s="171" t="s">
        <v>1004</v>
      </c>
      <c r="B215" s="135" t="s">
        <v>1005</v>
      </c>
      <c r="C215" s="135" t="s">
        <v>576</v>
      </c>
      <c r="D215" s="135">
        <v>830</v>
      </c>
      <c r="E215" s="135" t="s">
        <v>558</v>
      </c>
      <c r="F215" s="135" t="s">
        <v>1006</v>
      </c>
      <c r="G215" s="135" t="s">
        <v>217</v>
      </c>
      <c r="H215" s="135" t="s">
        <v>898</v>
      </c>
      <c r="I215" s="135" t="s">
        <v>320</v>
      </c>
      <c r="J215" s="135"/>
      <c r="K215" s="135" t="s">
        <v>1007</v>
      </c>
      <c r="L215" s="135" t="s">
        <v>1008</v>
      </c>
      <c r="M215" s="135"/>
    </row>
    <row r="216" spans="1:13" x14ac:dyDescent="0.2">
      <c r="A216" s="48" t="s">
        <v>1004</v>
      </c>
      <c r="B216" s="132" t="s">
        <v>1005</v>
      </c>
      <c r="C216" s="132" t="s">
        <v>680</v>
      </c>
      <c r="D216" s="132">
        <v>706</v>
      </c>
      <c r="E216" s="132" t="s">
        <v>558</v>
      </c>
      <c r="F216" s="132" t="s">
        <v>1006</v>
      </c>
      <c r="G216" s="132" t="s">
        <v>217</v>
      </c>
      <c r="H216" s="132" t="s">
        <v>898</v>
      </c>
      <c r="I216" s="48" t="s">
        <v>320</v>
      </c>
      <c r="J216" s="48"/>
      <c r="K216" s="48" t="s">
        <v>1007</v>
      </c>
      <c r="L216" s="48" t="s">
        <v>1008</v>
      </c>
      <c r="M216" s="48"/>
    </row>
    <row r="217" spans="1:13" x14ac:dyDescent="0.2">
      <c r="A217" s="48" t="s">
        <v>1009</v>
      </c>
      <c r="B217" s="173" t="s">
        <v>1010</v>
      </c>
      <c r="C217" s="132" t="s">
        <v>896</v>
      </c>
      <c r="D217" s="132">
        <v>575</v>
      </c>
      <c r="E217" s="132" t="s">
        <v>558</v>
      </c>
      <c r="F217" s="181" t="s">
        <v>8</v>
      </c>
      <c r="G217" s="132" t="s">
        <v>219</v>
      </c>
      <c r="H217" s="181" t="s">
        <v>8</v>
      </c>
      <c r="I217" s="48" t="s">
        <v>1011</v>
      </c>
      <c r="J217" s="48" t="s">
        <v>246</v>
      </c>
      <c r="K217" s="48" t="s">
        <v>619</v>
      </c>
      <c r="L217" s="48" t="s">
        <v>246</v>
      </c>
      <c r="M217" s="48" t="s">
        <v>620</v>
      </c>
    </row>
    <row r="218" spans="1:13" ht="15" x14ac:dyDescent="0.25">
      <c r="A218" s="171" t="s">
        <v>1012</v>
      </c>
      <c r="B218" s="141" t="s">
        <v>1013</v>
      </c>
      <c r="C218" s="141" t="s">
        <v>237</v>
      </c>
      <c r="D218" s="141">
        <v>988</v>
      </c>
      <c r="E218" s="141" t="s">
        <v>238</v>
      </c>
      <c r="F218" s="179">
        <f>VLOOKUP(A218,'[1]List of Wells - Blank'!$C$4:$R$64,6,FALSE)</f>
        <v>37988</v>
      </c>
      <c r="G218" s="172" t="str">
        <f>VLOOKUP($A218,'[1]List of Wells - Blank'!$C$4:$R$64,7,FALSE)</f>
        <v>PR</v>
      </c>
      <c r="H218" s="172">
        <f>VLOOKUP($A218,'[1]List of Wells - Blank'!$C$4:$R$64,8,FALSE)</f>
        <v>851</v>
      </c>
      <c r="I218" s="172">
        <f>VLOOKUP($A218,'[1]List of Wells - Blank'!$C$4:$R$64,9,FALSE)</f>
        <v>725</v>
      </c>
      <c r="J218" s="172" t="str">
        <f>VLOOKUP($A218,'[1]List of Wells - Blank'!$C$4:$R$64,10,FALSE)</f>
        <v>None</v>
      </c>
      <c r="K218" s="172" t="str">
        <f>VLOOKUP($A218,'[1]List of Wells - Blank'!$C$4:$R$64,11,FALSE)</f>
        <v>6956</v>
      </c>
      <c r="L218" s="172">
        <f>VLOOKUP($A218,'[1]List of Wells - Blank'!$C$4:$R$64,12,FALSE)</f>
        <v>3750</v>
      </c>
      <c r="M218" s="172"/>
    </row>
    <row r="219" spans="1:13" x14ac:dyDescent="0.2">
      <c r="A219" s="171" t="s">
        <v>1012</v>
      </c>
      <c r="B219" s="135" t="s">
        <v>1014</v>
      </c>
      <c r="C219" s="135" t="s">
        <v>545</v>
      </c>
      <c r="D219" s="135">
        <v>1124</v>
      </c>
      <c r="E219" s="135" t="s">
        <v>98</v>
      </c>
      <c r="F219" s="135">
        <v>37988</v>
      </c>
      <c r="G219" s="135" t="s">
        <v>3</v>
      </c>
      <c r="H219" s="135">
        <v>851</v>
      </c>
      <c r="I219" s="135">
        <v>725</v>
      </c>
      <c r="J219" s="135" t="s">
        <v>542</v>
      </c>
      <c r="K219" s="135" t="s">
        <v>985</v>
      </c>
      <c r="L219" s="135">
        <v>3750</v>
      </c>
      <c r="M219" s="135"/>
    </row>
    <row r="220" spans="1:13" x14ac:dyDescent="0.2">
      <c r="A220" s="53" t="s">
        <v>1015</v>
      </c>
      <c r="B220" s="159" t="s">
        <v>1016</v>
      </c>
      <c r="C220" s="159" t="s">
        <v>675</v>
      </c>
      <c r="D220" s="159">
        <v>824</v>
      </c>
      <c r="E220" s="159" t="s">
        <v>98</v>
      </c>
      <c r="F220" s="159" t="s">
        <v>1017</v>
      </c>
      <c r="G220" s="159" t="s">
        <v>217</v>
      </c>
      <c r="H220" s="159" t="s">
        <v>686</v>
      </c>
      <c r="I220" s="53" t="s">
        <v>567</v>
      </c>
      <c r="J220" s="53"/>
      <c r="K220" s="53" t="s">
        <v>1018</v>
      </c>
      <c r="L220" s="53" t="s">
        <v>334</v>
      </c>
      <c r="M220" s="53"/>
    </row>
    <row r="221" spans="1:13" x14ac:dyDescent="0.2">
      <c r="A221" s="48" t="s">
        <v>1019</v>
      </c>
      <c r="B221" s="132" t="s">
        <v>1020</v>
      </c>
      <c r="C221" s="132" t="s">
        <v>451</v>
      </c>
      <c r="D221" s="132">
        <v>544</v>
      </c>
      <c r="E221" s="132" t="s">
        <v>98</v>
      </c>
      <c r="F221" s="132" t="s">
        <v>1021</v>
      </c>
      <c r="G221" s="132" t="s">
        <v>217</v>
      </c>
      <c r="H221" s="132" t="s">
        <v>1022</v>
      </c>
      <c r="I221" s="48" t="s">
        <v>454</v>
      </c>
      <c r="J221" s="48"/>
      <c r="K221" s="48" t="s">
        <v>455</v>
      </c>
      <c r="L221" s="48" t="s">
        <v>334</v>
      </c>
      <c r="M221" s="48"/>
    </row>
    <row r="222" spans="1:13" ht="15" x14ac:dyDescent="0.25">
      <c r="A222" s="171" t="s">
        <v>1023</v>
      </c>
      <c r="B222" s="141" t="s">
        <v>1024</v>
      </c>
      <c r="C222" s="141" t="s">
        <v>237</v>
      </c>
      <c r="D222" s="141">
        <v>967</v>
      </c>
      <c r="E222" s="141" t="s">
        <v>238</v>
      </c>
      <c r="F222" s="179">
        <f>VLOOKUP(A222,'[1]List of Wells - Blank'!$C$4:$R$64,6,FALSE)</f>
        <v>38216</v>
      </c>
      <c r="G222" s="172" t="str">
        <f>VLOOKUP($A222,'[1]List of Wells - Blank'!$C$4:$R$64,7,FALSE)</f>
        <v xml:space="preserve"> PR</v>
      </c>
      <c r="H222" s="172">
        <f>VLOOKUP($A222,'[1]List of Wells - Blank'!$C$4:$R$64,8,FALSE)</f>
        <v>920</v>
      </c>
      <c r="I222" s="172">
        <f>VLOOKUP($A222,'[1]List of Wells - Blank'!$C$4:$R$64,9,FALSE)</f>
        <v>800</v>
      </c>
      <c r="J222" s="172" t="str">
        <f>VLOOKUP($A222,'[1]List of Wells - Blank'!$C$4:$R$64,10,FALSE)</f>
        <v>None</v>
      </c>
      <c r="K222" s="172">
        <f>VLOOKUP($A222,'[1]List of Wells - Blank'!$C$4:$R$64,11,FALSE)</f>
        <v>6968</v>
      </c>
      <c r="L222" s="172">
        <f>VLOOKUP($A222,'[1]List of Wells - Blank'!$C$4:$R$64,12,FALSE)</f>
        <v>6968</v>
      </c>
      <c r="M222" s="172"/>
    </row>
    <row r="223" spans="1:13" x14ac:dyDescent="0.2">
      <c r="A223" s="154" t="s">
        <v>1023</v>
      </c>
      <c r="B223" s="154" t="s">
        <v>1025</v>
      </c>
      <c r="C223" s="135"/>
      <c r="D223" s="154">
        <v>1055</v>
      </c>
      <c r="E223" s="154" t="s">
        <v>98</v>
      </c>
      <c r="F223" s="178">
        <f>VLOOKUP(A223,[2]Sheet2!$B$2:$I$61,8,FALSE)</f>
        <v>38216</v>
      </c>
      <c r="G223" s="154" t="s">
        <v>217</v>
      </c>
      <c r="H223" s="58">
        <f>VLOOKUP(A223,[2]Sheet2!$B$3:$M$61,12,FALSE)</f>
        <v>920</v>
      </c>
      <c r="I223" s="58">
        <v>800</v>
      </c>
      <c r="J223" s="58" t="s">
        <v>542</v>
      </c>
      <c r="K223" s="58">
        <f>VLOOKUP(A223,[2]Sheet2!$B$3:$E$61,4,FALSE)</f>
        <v>6968</v>
      </c>
      <c r="L223" s="58">
        <v>4200</v>
      </c>
      <c r="M223" s="57"/>
    </row>
    <row r="224" spans="1:13" x14ac:dyDescent="0.2">
      <c r="A224" s="171" t="s">
        <v>1023</v>
      </c>
      <c r="B224" s="135" t="s">
        <v>1025</v>
      </c>
      <c r="C224" s="135" t="s">
        <v>545</v>
      </c>
      <c r="D224" s="135">
        <v>933</v>
      </c>
      <c r="E224" s="135" t="s">
        <v>98</v>
      </c>
      <c r="F224" s="135">
        <v>38216</v>
      </c>
      <c r="G224" s="135" t="s">
        <v>217</v>
      </c>
      <c r="H224" s="135">
        <v>920</v>
      </c>
      <c r="I224" s="135">
        <v>800</v>
      </c>
      <c r="J224" s="135" t="s">
        <v>542</v>
      </c>
      <c r="K224" s="135">
        <v>6968</v>
      </c>
      <c r="L224" s="135">
        <v>6968</v>
      </c>
      <c r="M224" s="135"/>
    </row>
    <row r="225" spans="1:13" ht="15" x14ac:dyDescent="0.25">
      <c r="A225" s="171" t="s">
        <v>1026</v>
      </c>
      <c r="B225" s="141" t="s">
        <v>1027</v>
      </c>
      <c r="C225" s="141" t="s">
        <v>237</v>
      </c>
      <c r="D225" s="141">
        <v>172</v>
      </c>
      <c r="E225" s="141" t="s">
        <v>238</v>
      </c>
      <c r="F225" s="179">
        <f>VLOOKUP(A225,'[1]List of Wells - Blank'!$C$4:$R$64,6,FALSE)</f>
        <v>38476</v>
      </c>
      <c r="G225" s="172" t="str">
        <f>VLOOKUP($A225,'[1]List of Wells - Blank'!$C$4:$R$64,7,FALSE)</f>
        <v xml:space="preserve"> PR</v>
      </c>
      <c r="H225" s="172" t="str">
        <f>VLOOKUP($A225,'[1]List of Wells - Blank'!$C$4:$R$64,8,FALSE)</f>
        <v>903</v>
      </c>
      <c r="I225" s="172" t="str">
        <f>VLOOKUP($A225,'[1]List of Wells - Blank'!$C$4:$R$64,9,FALSE)</f>
        <v>200</v>
      </c>
      <c r="J225" s="172" t="str">
        <f>VLOOKUP($A225,'[1]List of Wells - Blank'!$C$4:$R$64,10,FALSE)</f>
        <v>NO</v>
      </c>
      <c r="K225" s="172" t="str">
        <f>VLOOKUP($A225,'[1]List of Wells - Blank'!$C$4:$R$64,11,FALSE)</f>
        <v>6894</v>
      </c>
      <c r="L225" s="172" t="str">
        <f>VLOOKUP($A225,'[1]List of Wells - Blank'!$C$4:$R$64,12,FALSE)</f>
        <v>6260</v>
      </c>
      <c r="M225" s="172"/>
    </row>
    <row r="226" spans="1:13" x14ac:dyDescent="0.2">
      <c r="A226" s="53" t="s">
        <v>1026</v>
      </c>
      <c r="B226" s="53" t="s">
        <v>1028</v>
      </c>
      <c r="C226" s="135"/>
      <c r="D226" s="53">
        <v>707</v>
      </c>
      <c r="E226" s="53" t="s">
        <v>98</v>
      </c>
      <c r="F226" s="53" t="s">
        <v>1029</v>
      </c>
      <c r="G226" s="53" t="s">
        <v>217</v>
      </c>
      <c r="H226" s="53" t="s">
        <v>1030</v>
      </c>
      <c r="I226" s="53" t="s">
        <v>306</v>
      </c>
      <c r="J226" s="53" t="s">
        <v>550</v>
      </c>
      <c r="K226" s="53" t="s">
        <v>1031</v>
      </c>
      <c r="L226" s="53" t="s">
        <v>1032</v>
      </c>
      <c r="M226" s="53"/>
    </row>
    <row r="227" spans="1:13" x14ac:dyDescent="0.2">
      <c r="A227" s="171" t="s">
        <v>1026</v>
      </c>
      <c r="B227" s="135" t="s">
        <v>1028</v>
      </c>
      <c r="C227" s="135" t="s">
        <v>752</v>
      </c>
      <c r="D227" s="135">
        <v>104</v>
      </c>
      <c r="E227" s="135" t="s">
        <v>98</v>
      </c>
      <c r="F227" s="135">
        <v>38476</v>
      </c>
      <c r="G227" s="135" t="s">
        <v>217</v>
      </c>
      <c r="H227" s="135" t="s">
        <v>1030</v>
      </c>
      <c r="I227" s="135" t="s">
        <v>306</v>
      </c>
      <c r="J227" s="135" t="s">
        <v>550</v>
      </c>
      <c r="K227" s="135" t="s">
        <v>1031</v>
      </c>
      <c r="L227" s="135" t="s">
        <v>1032</v>
      </c>
      <c r="M227" s="135"/>
    </row>
    <row r="228" spans="1:13" x14ac:dyDescent="0.2">
      <c r="A228" s="159" t="s">
        <v>1033</v>
      </c>
      <c r="B228" s="159" t="s">
        <v>1034</v>
      </c>
      <c r="C228" s="159" t="s">
        <v>490</v>
      </c>
      <c r="D228" s="159">
        <v>194</v>
      </c>
      <c r="E228" s="159" t="s">
        <v>98</v>
      </c>
      <c r="F228" s="159" t="s">
        <v>1035</v>
      </c>
      <c r="G228" s="159" t="s">
        <v>217</v>
      </c>
      <c r="H228" s="159" t="s">
        <v>1036</v>
      </c>
      <c r="I228" s="53" t="s">
        <v>1037</v>
      </c>
      <c r="J228" s="53"/>
      <c r="K228" s="53" t="s">
        <v>229</v>
      </c>
      <c r="L228" s="53" t="s">
        <v>1038</v>
      </c>
      <c r="M228" s="53" t="s">
        <v>606</v>
      </c>
    </row>
    <row r="229" spans="1:13" x14ac:dyDescent="0.2">
      <c r="A229" s="53" t="s">
        <v>1033</v>
      </c>
      <c r="B229" s="159" t="s">
        <v>1034</v>
      </c>
      <c r="C229" s="159" t="s">
        <v>653</v>
      </c>
      <c r="D229" s="159">
        <v>633</v>
      </c>
      <c r="E229" s="159" t="s">
        <v>98</v>
      </c>
      <c r="F229" s="159" t="s">
        <v>1039</v>
      </c>
      <c r="G229" s="159" t="s">
        <v>217</v>
      </c>
      <c r="H229" s="159" t="s">
        <v>1036</v>
      </c>
      <c r="I229" s="53" t="s">
        <v>332</v>
      </c>
      <c r="J229" s="53"/>
      <c r="K229" s="53" t="s">
        <v>1040</v>
      </c>
      <c r="L229" s="53" t="s">
        <v>1038</v>
      </c>
      <c r="M229" s="53"/>
    </row>
    <row r="230" spans="1:13" x14ac:dyDescent="0.2">
      <c r="A230" s="48" t="s">
        <v>1033</v>
      </c>
      <c r="B230" s="132" t="s">
        <v>1034</v>
      </c>
      <c r="C230" s="132" t="s">
        <v>363</v>
      </c>
      <c r="D230" s="132">
        <v>1235</v>
      </c>
      <c r="E230" s="132" t="s">
        <v>98</v>
      </c>
      <c r="F230" s="132" t="s">
        <v>1039</v>
      </c>
      <c r="G230" s="132" t="s">
        <v>217</v>
      </c>
      <c r="H230" s="132" t="s">
        <v>1036</v>
      </c>
      <c r="I230" s="48" t="s">
        <v>332</v>
      </c>
      <c r="J230" s="48"/>
      <c r="K230" s="48" t="s">
        <v>1040</v>
      </c>
      <c r="L230" s="48" t="s">
        <v>1038</v>
      </c>
      <c r="M230" s="48"/>
    </row>
    <row r="231" spans="1:13" x14ac:dyDescent="0.2">
      <c r="A231" s="171" t="s">
        <v>111</v>
      </c>
      <c r="B231" s="135" t="s">
        <v>112</v>
      </c>
      <c r="C231" s="182" t="s">
        <v>525</v>
      </c>
      <c r="D231" s="135">
        <v>1152</v>
      </c>
      <c r="E231" s="135" t="s">
        <v>98</v>
      </c>
      <c r="F231" s="135" t="s">
        <v>1041</v>
      </c>
      <c r="G231" s="135" t="s">
        <v>217</v>
      </c>
      <c r="H231" s="135" t="s">
        <v>1042</v>
      </c>
      <c r="I231" s="135" t="s">
        <v>332</v>
      </c>
      <c r="J231" s="135"/>
      <c r="K231" s="135" t="s">
        <v>397</v>
      </c>
      <c r="L231" s="135" t="s">
        <v>1043</v>
      </c>
      <c r="M231" s="135"/>
    </row>
    <row r="232" spans="1:13" x14ac:dyDescent="0.2">
      <c r="A232" s="171" t="s">
        <v>111</v>
      </c>
      <c r="B232" s="135" t="s">
        <v>112</v>
      </c>
      <c r="C232" s="135" t="s">
        <v>329</v>
      </c>
      <c r="D232" s="135">
        <v>1006</v>
      </c>
      <c r="E232" s="135" t="s">
        <v>98</v>
      </c>
      <c r="F232" s="135" t="s">
        <v>1041</v>
      </c>
      <c r="G232" s="135" t="s">
        <v>217</v>
      </c>
      <c r="H232" s="135" t="s">
        <v>1042</v>
      </c>
      <c r="I232" s="135" t="s">
        <v>332</v>
      </c>
      <c r="J232" s="135"/>
      <c r="K232" s="135" t="s">
        <v>397</v>
      </c>
      <c r="L232" s="135" t="s">
        <v>1043</v>
      </c>
      <c r="M232" s="135"/>
    </row>
    <row r="233" spans="1:13" x14ac:dyDescent="0.2">
      <c r="A233" s="171" t="s">
        <v>135</v>
      </c>
      <c r="B233" s="135" t="s">
        <v>136</v>
      </c>
      <c r="C233" s="182" t="s">
        <v>525</v>
      </c>
      <c r="D233" s="135">
        <v>1103</v>
      </c>
      <c r="E233" s="135" t="s">
        <v>98</v>
      </c>
      <c r="F233" s="135" t="s">
        <v>1044</v>
      </c>
      <c r="G233" s="135" t="s">
        <v>217</v>
      </c>
      <c r="H233" s="135" t="s">
        <v>1045</v>
      </c>
      <c r="I233" s="135" t="s">
        <v>754</v>
      </c>
      <c r="J233" s="135" t="s">
        <v>1046</v>
      </c>
      <c r="K233" s="135" t="s">
        <v>1047</v>
      </c>
      <c r="L233" s="135" t="s">
        <v>1048</v>
      </c>
      <c r="M233" s="135"/>
    </row>
    <row r="234" spans="1:13" x14ac:dyDescent="0.2">
      <c r="A234" s="171" t="s">
        <v>1049</v>
      </c>
      <c r="B234" s="135" t="s">
        <v>1050</v>
      </c>
      <c r="C234" s="182" t="s">
        <v>318</v>
      </c>
      <c r="D234" s="135">
        <v>1132</v>
      </c>
      <c r="E234" s="135" t="s">
        <v>98</v>
      </c>
      <c r="F234" s="135" t="s">
        <v>1051</v>
      </c>
      <c r="G234" s="135" t="s">
        <v>217</v>
      </c>
      <c r="H234" s="135" t="s">
        <v>984</v>
      </c>
      <c r="I234" s="135" t="s">
        <v>1052</v>
      </c>
      <c r="J234" s="135"/>
      <c r="K234" s="135" t="s">
        <v>375</v>
      </c>
      <c r="L234" s="135" t="s">
        <v>1053</v>
      </c>
      <c r="M234" s="135"/>
    </row>
    <row r="235" spans="1:13" x14ac:dyDescent="0.2">
      <c r="A235" s="171" t="s">
        <v>1049</v>
      </c>
      <c r="B235" s="135" t="s">
        <v>1050</v>
      </c>
      <c r="C235" s="182" t="s">
        <v>576</v>
      </c>
      <c r="D235" s="135">
        <v>630</v>
      </c>
      <c r="E235" s="135" t="s">
        <v>98</v>
      </c>
      <c r="F235" s="135" t="s">
        <v>1051</v>
      </c>
      <c r="G235" s="135" t="s">
        <v>217</v>
      </c>
      <c r="H235" s="135" t="s">
        <v>984</v>
      </c>
      <c r="I235" s="135" t="s">
        <v>1052</v>
      </c>
      <c r="J235" s="135"/>
      <c r="K235" s="135" t="s">
        <v>375</v>
      </c>
      <c r="L235" s="135" t="s">
        <v>1053</v>
      </c>
      <c r="M235" s="135"/>
    </row>
    <row r="236" spans="1:13" x14ac:dyDescent="0.2">
      <c r="A236" s="48" t="s">
        <v>1049</v>
      </c>
      <c r="B236" s="132" t="s">
        <v>1050</v>
      </c>
      <c r="C236" s="132" t="s">
        <v>766</v>
      </c>
      <c r="D236" s="132">
        <v>792</v>
      </c>
      <c r="E236" s="132" t="s">
        <v>98</v>
      </c>
      <c r="F236" s="132" t="s">
        <v>1051</v>
      </c>
      <c r="G236" s="132" t="s">
        <v>217</v>
      </c>
      <c r="H236" s="132" t="s">
        <v>984</v>
      </c>
      <c r="I236" s="48" t="s">
        <v>1052</v>
      </c>
      <c r="J236" s="48"/>
      <c r="K236" s="48" t="s">
        <v>375</v>
      </c>
      <c r="L236" s="48" t="s">
        <v>1053</v>
      </c>
      <c r="M236" s="48"/>
    </row>
    <row r="237" spans="1:13" ht="15" x14ac:dyDescent="0.25">
      <c r="A237" s="171" t="s">
        <v>1054</v>
      </c>
      <c r="B237" s="141" t="s">
        <v>1055</v>
      </c>
      <c r="C237" s="141" t="s">
        <v>237</v>
      </c>
      <c r="D237" s="141">
        <v>1954</v>
      </c>
      <c r="E237" s="141" t="s">
        <v>238</v>
      </c>
      <c r="F237" s="179">
        <f>VLOOKUP(A237,'[1]List of Wells - Blank'!$C$4:$R$64,6,FALSE)</f>
        <v>38750</v>
      </c>
      <c r="G237" s="172" t="str">
        <f>VLOOKUP($A237,'[1]List of Wells - Blank'!$C$4:$R$64,7,FALSE)</f>
        <v>PR</v>
      </c>
      <c r="H237" s="172">
        <f>VLOOKUP($A237,'[1]List of Wells - Blank'!$C$4:$R$64,8,FALSE)</f>
        <v>942</v>
      </c>
      <c r="I237" s="172">
        <f>VLOOKUP($A237,'[1]List of Wells - Blank'!$C$4:$R$64,9,FALSE)</f>
        <v>725</v>
      </c>
      <c r="J237" s="172" t="str">
        <f>VLOOKUP($A237,'[1]List of Wells - Blank'!$C$4:$R$64,10,FALSE)</f>
        <v>None</v>
      </c>
      <c r="K237" s="172" t="str">
        <f>VLOOKUP($A237,'[1]List of Wells - Blank'!$C$4:$R$64,11,FALSE)</f>
        <v>6846</v>
      </c>
      <c r="L237" s="172">
        <f>VLOOKUP($A237,'[1]List of Wells - Blank'!$C$4:$R$64,12,FALSE)</f>
        <v>6160</v>
      </c>
      <c r="M237" s="172" t="str">
        <f>VLOOKUP($A237,'[1]List of Wells - Blank'!$C$4:$R$64,13,FALSE)</f>
        <v>DV tool at 4860' w/ cement up to 3770</v>
      </c>
    </row>
    <row r="238" spans="1:13" x14ac:dyDescent="0.2">
      <c r="A238" s="48" t="s">
        <v>1056</v>
      </c>
      <c r="B238" s="173" t="s">
        <v>1057</v>
      </c>
      <c r="C238" s="132" t="s">
        <v>250</v>
      </c>
      <c r="D238" s="132">
        <v>824</v>
      </c>
      <c r="E238" s="132" t="s">
        <v>242</v>
      </c>
      <c r="F238" s="132" t="s">
        <v>1058</v>
      </c>
      <c r="G238" s="132" t="s">
        <v>217</v>
      </c>
      <c r="H238" s="132" t="s">
        <v>1059</v>
      </c>
      <c r="I238" s="48" t="s">
        <v>253</v>
      </c>
      <c r="J238" s="48"/>
      <c r="K238" s="48" t="s">
        <v>229</v>
      </c>
      <c r="L238" s="48" t="s">
        <v>1060</v>
      </c>
      <c r="M238" s="48" t="s">
        <v>247</v>
      </c>
    </row>
    <row r="239" spans="1:13" ht="15" x14ac:dyDescent="0.25">
      <c r="A239" s="171" t="s">
        <v>1061</v>
      </c>
      <c r="B239" s="141" t="s">
        <v>1062</v>
      </c>
      <c r="C239" s="141" t="s">
        <v>237</v>
      </c>
      <c r="D239" s="141">
        <v>1451</v>
      </c>
      <c r="E239" s="141" t="s">
        <v>238</v>
      </c>
      <c r="F239" s="179">
        <f>VLOOKUP(A239,'[1]List of Wells - Blank'!$C$4:$R$64,6,FALSE)</f>
        <v>39179</v>
      </c>
      <c r="G239" s="172" t="str">
        <f>VLOOKUP($A239,'[1]List of Wells - Blank'!$C$4:$R$64,7,FALSE)</f>
        <v xml:space="preserve"> PR</v>
      </c>
      <c r="H239" s="172">
        <f>VLOOKUP($A239,'[1]List of Wells - Blank'!$C$4:$R$64,8,FALSE)</f>
        <v>961</v>
      </c>
      <c r="I239" s="172">
        <f>VLOOKUP($A239,'[1]List of Wells - Blank'!$C$4:$R$64,9,FALSE)</f>
        <v>200</v>
      </c>
      <c r="J239" s="172" t="str">
        <f>VLOOKUP($A239,'[1]List of Wells - Blank'!$C$4:$R$64,10,FALSE)</f>
        <v>None</v>
      </c>
      <c r="K239" s="172">
        <f>VLOOKUP($A239,'[1]List of Wells - Blank'!$C$4:$R$64,11,FALSE)</f>
        <v>6989.61</v>
      </c>
      <c r="L239" s="172">
        <f>VLOOKUP($A239,'[1]List of Wells - Blank'!$C$4:$R$64,12,FALSE)</f>
        <v>6989.61</v>
      </c>
      <c r="M239" s="172" t="str">
        <f>VLOOKUP($A239,'[1]List of Wells - Blank'!$C$4:$R$64,13,FALSE)</f>
        <v>DV tool @ 5464' TOC is 3410</v>
      </c>
    </row>
    <row r="240" spans="1:13" x14ac:dyDescent="0.2">
      <c r="A240" s="48" t="s">
        <v>1061</v>
      </c>
      <c r="B240" s="132" t="s">
        <v>1063</v>
      </c>
      <c r="C240" s="182"/>
      <c r="D240" s="132">
        <v>16</v>
      </c>
      <c r="E240" s="132" t="s">
        <v>98</v>
      </c>
      <c r="F240" s="178">
        <f>VLOOKUP(A240,[2]Sheet2!$B$3:$I$61,8,FALSE)</f>
        <v>39179</v>
      </c>
      <c r="G240" s="132" t="s">
        <v>217</v>
      </c>
      <c r="H240" s="58">
        <f>VLOOKUP(A240,[2]Sheet2!$B$3:$M$61,12,FALSE)</f>
        <v>961</v>
      </c>
      <c r="I240" s="58">
        <v>200</v>
      </c>
      <c r="J240" s="58" t="s">
        <v>542</v>
      </c>
      <c r="K240" s="58">
        <f>VLOOKUP(A240,[2]Sheet2!$B$3:$E$61,4,FALSE)</f>
        <v>6989.61</v>
      </c>
      <c r="L240" s="58">
        <v>6315</v>
      </c>
      <c r="M240" s="57" t="s">
        <v>1064</v>
      </c>
    </row>
    <row r="241" spans="1:13" ht="15" x14ac:dyDescent="0.25">
      <c r="A241" s="171" t="s">
        <v>1065</v>
      </c>
      <c r="B241" s="141" t="s">
        <v>1066</v>
      </c>
      <c r="C241" s="141" t="s">
        <v>237</v>
      </c>
      <c r="D241" s="141">
        <v>413</v>
      </c>
      <c r="E241" s="141" t="s">
        <v>238</v>
      </c>
      <c r="F241" s="179">
        <f>VLOOKUP(A241,'[1]List of Wells - Blank'!$C$4:$R$64,6,FALSE)</f>
        <v>39173</v>
      </c>
      <c r="G241" s="172" t="str">
        <f>VLOOKUP($A241,'[1]List of Wells - Blank'!$C$4:$R$64,7,FALSE)</f>
        <v xml:space="preserve"> PR</v>
      </c>
      <c r="H241" s="172">
        <f>VLOOKUP($A241,'[1]List of Wells - Blank'!$C$4:$R$64,8,FALSE)</f>
        <v>979</v>
      </c>
      <c r="I241" s="172">
        <f>VLOOKUP($A241,'[1]List of Wells - Blank'!$C$4:$R$64,9,FALSE)</f>
        <v>200</v>
      </c>
      <c r="J241" s="172" t="str">
        <f>VLOOKUP($A241,'[1]List of Wells - Blank'!$C$4:$R$64,10,FALSE)</f>
        <v>DV tool @ 5120' but passed PT in 2007 to 6000 psi</v>
      </c>
      <c r="K241" s="172">
        <f>VLOOKUP($A241,'[1]List of Wells - Blank'!$C$4:$R$64,11,FALSE)</f>
        <v>6940</v>
      </c>
      <c r="L241" s="172">
        <f>VLOOKUP($A241,'[1]List of Wells - Blank'!$C$4:$R$64,12,FALSE)</f>
        <v>515</v>
      </c>
      <c r="M241" s="172" t="str">
        <f>VLOOKUP($A241,'[1]List of Wells - Blank'!$C$4:$R$64,13,FALSE)</f>
        <v>DV tool @ 5120' but passed PT in 2007 to 6000 psi</v>
      </c>
    </row>
    <row r="242" spans="1:13" x14ac:dyDescent="0.2">
      <c r="A242" s="48" t="s">
        <v>1065</v>
      </c>
      <c r="B242" s="132" t="s">
        <v>1067</v>
      </c>
      <c r="C242" s="182"/>
      <c r="D242" s="132">
        <v>92</v>
      </c>
      <c r="E242" s="132" t="s">
        <v>98</v>
      </c>
      <c r="F242" s="178">
        <f>VLOOKUP(A242,[2]Sheet2!$B$3:$I$61,8,FALSE)</f>
        <v>39173</v>
      </c>
      <c r="G242" s="132" t="s">
        <v>217</v>
      </c>
      <c r="H242" s="58">
        <f>VLOOKUP(A242,[2]Sheet2!$B$3:$M$61,12,FALSE)</f>
        <v>979</v>
      </c>
      <c r="I242" s="58">
        <v>200</v>
      </c>
      <c r="J242" s="58" t="s">
        <v>542</v>
      </c>
      <c r="K242" s="58">
        <f>VLOOKUP(A242,[2]Sheet2!$B$3:$E$61,4,FALSE)</f>
        <v>6940</v>
      </c>
      <c r="L242" s="58">
        <f>VLOOKUP(A242,[2]Sheet2!$B$3:$F$61,5,FALSE)</f>
        <v>6425</v>
      </c>
      <c r="M242" s="57" t="s">
        <v>1068</v>
      </c>
    </row>
    <row r="243" spans="1:13" x14ac:dyDescent="0.2">
      <c r="A243" s="171" t="s">
        <v>1065</v>
      </c>
      <c r="B243" s="135" t="s">
        <v>1067</v>
      </c>
      <c r="C243" s="182" t="s">
        <v>746</v>
      </c>
      <c r="D243" s="135">
        <v>422</v>
      </c>
      <c r="E243" s="135" t="s">
        <v>98</v>
      </c>
      <c r="F243" s="135">
        <v>39173</v>
      </c>
      <c r="G243" s="135" t="s">
        <v>217</v>
      </c>
      <c r="H243" s="135">
        <v>979</v>
      </c>
      <c r="I243" s="135">
        <v>200</v>
      </c>
      <c r="J243" s="135" t="s">
        <v>1068</v>
      </c>
      <c r="K243" s="135">
        <v>6940</v>
      </c>
      <c r="L243" s="135">
        <v>515</v>
      </c>
      <c r="M243" s="135" t="s">
        <v>1068</v>
      </c>
    </row>
    <row r="244" spans="1:13" x14ac:dyDescent="0.2">
      <c r="A244" s="171" t="s">
        <v>178</v>
      </c>
      <c r="B244" s="135" t="s">
        <v>179</v>
      </c>
      <c r="C244" s="182" t="s">
        <v>818</v>
      </c>
      <c r="D244" s="135">
        <v>49</v>
      </c>
      <c r="E244" s="135" t="s">
        <v>98</v>
      </c>
      <c r="F244" s="135" t="s">
        <v>1069</v>
      </c>
      <c r="G244" s="135" t="s">
        <v>217</v>
      </c>
      <c r="H244" s="135" t="s">
        <v>491</v>
      </c>
      <c r="I244" s="135" t="s">
        <v>332</v>
      </c>
      <c r="J244" s="135" t="s">
        <v>1070</v>
      </c>
      <c r="K244" s="135">
        <v>6932</v>
      </c>
      <c r="L244" s="135">
        <v>2800</v>
      </c>
      <c r="M244" s="135"/>
    </row>
    <row r="245" spans="1:13" x14ac:dyDescent="0.2">
      <c r="A245" s="171" t="s">
        <v>1071</v>
      </c>
      <c r="B245" s="135" t="s">
        <v>1072</v>
      </c>
      <c r="C245" s="182" t="s">
        <v>1073</v>
      </c>
      <c r="D245" s="135">
        <v>134</v>
      </c>
      <c r="E245" s="135" t="s">
        <v>98</v>
      </c>
      <c r="F245" s="135" t="s">
        <v>1074</v>
      </c>
      <c r="G245" s="135" t="s">
        <v>217</v>
      </c>
      <c r="H245" s="135" t="s">
        <v>820</v>
      </c>
      <c r="I245" s="135" t="s">
        <v>332</v>
      </c>
      <c r="J245" s="135" t="s">
        <v>1075</v>
      </c>
      <c r="K245" s="135">
        <v>6934</v>
      </c>
      <c r="L245" s="135">
        <v>6260</v>
      </c>
      <c r="M245" s="135"/>
    </row>
    <row r="246" spans="1:13" x14ac:dyDescent="0.2">
      <c r="A246" s="53" t="s">
        <v>1071</v>
      </c>
      <c r="B246" s="159" t="s">
        <v>1072</v>
      </c>
      <c r="C246" s="159" t="s">
        <v>400</v>
      </c>
      <c r="D246" s="159">
        <v>1171</v>
      </c>
      <c r="E246" s="159" t="s">
        <v>98</v>
      </c>
      <c r="F246" s="159" t="s">
        <v>1074</v>
      </c>
      <c r="G246" s="159" t="s">
        <v>217</v>
      </c>
      <c r="H246" s="159" t="s">
        <v>820</v>
      </c>
      <c r="I246" s="53" t="s">
        <v>332</v>
      </c>
      <c r="J246" s="53" t="s">
        <v>1075</v>
      </c>
      <c r="K246" s="53">
        <v>6934</v>
      </c>
      <c r="L246" s="53">
        <v>6260</v>
      </c>
      <c r="M246" s="53"/>
    </row>
    <row r="247" spans="1:13" x14ac:dyDescent="0.2">
      <c r="A247" s="171" t="s">
        <v>1076</v>
      </c>
      <c r="B247" s="135" t="s">
        <v>1077</v>
      </c>
      <c r="C247" s="182" t="s">
        <v>576</v>
      </c>
      <c r="D247" s="135">
        <v>842</v>
      </c>
      <c r="E247" s="135" t="s">
        <v>98</v>
      </c>
      <c r="F247" s="135" t="s">
        <v>1078</v>
      </c>
      <c r="G247" s="135" t="s">
        <v>217</v>
      </c>
      <c r="H247" s="135" t="s">
        <v>1079</v>
      </c>
      <c r="I247" s="135" t="s">
        <v>332</v>
      </c>
      <c r="J247" s="135"/>
      <c r="K247" s="135" t="s">
        <v>1080</v>
      </c>
      <c r="L247" s="135" t="s">
        <v>1081</v>
      </c>
      <c r="M247" s="135"/>
    </row>
    <row r="248" spans="1:13" x14ac:dyDescent="0.2">
      <c r="A248" s="171" t="s">
        <v>1076</v>
      </c>
      <c r="B248" s="135" t="s">
        <v>1077</v>
      </c>
      <c r="C248" s="182" t="s">
        <v>483</v>
      </c>
      <c r="D248" s="135">
        <v>966</v>
      </c>
      <c r="E248" s="135" t="s">
        <v>98</v>
      </c>
      <c r="F248" s="135" t="s">
        <v>1078</v>
      </c>
      <c r="G248" s="135" t="s">
        <v>217</v>
      </c>
      <c r="H248" s="135" t="s">
        <v>1079</v>
      </c>
      <c r="I248" s="135" t="s">
        <v>332</v>
      </c>
      <c r="J248" s="135"/>
      <c r="K248" s="135" t="s">
        <v>1080</v>
      </c>
      <c r="L248" s="135" t="s">
        <v>1081</v>
      </c>
      <c r="M248" s="135"/>
    </row>
    <row r="249" spans="1:13" x14ac:dyDescent="0.2">
      <c r="A249" s="53" t="s">
        <v>1076</v>
      </c>
      <c r="B249" s="159" t="s">
        <v>1077</v>
      </c>
      <c r="C249" s="159" t="s">
        <v>489</v>
      </c>
      <c r="D249" s="159">
        <v>479</v>
      </c>
      <c r="E249" s="159" t="s">
        <v>98</v>
      </c>
      <c r="F249" s="159" t="s">
        <v>1078</v>
      </c>
      <c r="G249" s="159" t="s">
        <v>217</v>
      </c>
      <c r="H249" s="159" t="s">
        <v>1079</v>
      </c>
      <c r="I249" s="53" t="s">
        <v>332</v>
      </c>
      <c r="J249" s="53"/>
      <c r="K249" s="53" t="s">
        <v>1080</v>
      </c>
      <c r="L249" s="53" t="s">
        <v>1081</v>
      </c>
      <c r="M249" s="53"/>
    </row>
    <row r="250" spans="1:13" x14ac:dyDescent="0.2">
      <c r="A250" s="159" t="s">
        <v>1076</v>
      </c>
      <c r="B250" s="159" t="s">
        <v>1077</v>
      </c>
      <c r="C250" s="159" t="s">
        <v>363</v>
      </c>
      <c r="D250" s="159">
        <v>122</v>
      </c>
      <c r="E250" s="159" t="s">
        <v>98</v>
      </c>
      <c r="F250" s="159" t="s">
        <v>1078</v>
      </c>
      <c r="G250" s="159" t="s">
        <v>217</v>
      </c>
      <c r="H250" s="159" t="s">
        <v>1079</v>
      </c>
      <c r="I250" s="53" t="s">
        <v>332</v>
      </c>
      <c r="J250" s="53"/>
      <c r="K250" s="53" t="s">
        <v>1080</v>
      </c>
      <c r="L250" s="53" t="s">
        <v>1081</v>
      </c>
      <c r="M250" s="53"/>
    </row>
    <row r="251" spans="1:13" x14ac:dyDescent="0.2">
      <c r="A251" s="48" t="s">
        <v>1082</v>
      </c>
      <c r="B251" s="132" t="s">
        <v>1083</v>
      </c>
      <c r="C251" s="182"/>
      <c r="D251" s="132">
        <v>156</v>
      </c>
      <c r="E251" s="132" t="s">
        <v>98</v>
      </c>
      <c r="F251" s="178">
        <f>VLOOKUP(A251,[2]Sheet2!$B$3:$I$61,8,FALSE)</f>
        <v>39617</v>
      </c>
      <c r="G251" s="132" t="s">
        <v>217</v>
      </c>
      <c r="H251" s="58">
        <f>VLOOKUP(A251,[2]Sheet2!$B$3:$M$61,12,FALSE)</f>
        <v>988</v>
      </c>
      <c r="I251" s="58">
        <v>200</v>
      </c>
      <c r="J251" s="58" t="s">
        <v>542</v>
      </c>
      <c r="K251" s="58">
        <f>VLOOKUP(A251,[2]Sheet2!$B$3:$E$61,4,FALSE)</f>
        <v>6919.93</v>
      </c>
      <c r="L251" s="58">
        <v>2630</v>
      </c>
      <c r="M251" s="57"/>
    </row>
    <row r="252" spans="1:13" x14ac:dyDescent="0.2">
      <c r="A252" s="171" t="s">
        <v>176</v>
      </c>
      <c r="B252" s="135" t="s">
        <v>177</v>
      </c>
      <c r="C252" s="182" t="s">
        <v>596</v>
      </c>
      <c r="D252" s="135">
        <v>116</v>
      </c>
      <c r="E252" s="135" t="s">
        <v>98</v>
      </c>
      <c r="F252" s="135" t="s">
        <v>1084</v>
      </c>
      <c r="G252" s="135" t="s">
        <v>217</v>
      </c>
      <c r="H252" s="135" t="s">
        <v>1085</v>
      </c>
      <c r="I252" s="135" t="s">
        <v>332</v>
      </c>
      <c r="J252" s="135"/>
      <c r="K252" s="135" t="s">
        <v>1086</v>
      </c>
      <c r="L252" s="135" t="s">
        <v>1087</v>
      </c>
      <c r="M252" s="135"/>
    </row>
    <row r="253" spans="1:13" x14ac:dyDescent="0.2">
      <c r="A253" s="171" t="s">
        <v>176</v>
      </c>
      <c r="B253" s="135" t="s">
        <v>177</v>
      </c>
      <c r="C253" s="182" t="s">
        <v>322</v>
      </c>
      <c r="D253" s="135">
        <v>822</v>
      </c>
      <c r="E253" s="135" t="s">
        <v>98</v>
      </c>
      <c r="F253" s="135" t="s">
        <v>1084</v>
      </c>
      <c r="G253" s="135" t="s">
        <v>217</v>
      </c>
      <c r="H253" s="135" t="s">
        <v>1085</v>
      </c>
      <c r="I253" s="135" t="s">
        <v>332</v>
      </c>
      <c r="J253" s="135"/>
      <c r="K253" s="135" t="s">
        <v>1086</v>
      </c>
      <c r="L253" s="135" t="s">
        <v>1087</v>
      </c>
      <c r="M253" s="135"/>
    </row>
    <row r="254" spans="1:13" x14ac:dyDescent="0.2">
      <c r="A254" s="171" t="s">
        <v>176</v>
      </c>
      <c r="B254" s="135" t="s">
        <v>177</v>
      </c>
      <c r="C254" s="182" t="s">
        <v>818</v>
      </c>
      <c r="D254" s="135">
        <v>717</v>
      </c>
      <c r="E254" s="135" t="s">
        <v>98</v>
      </c>
      <c r="F254" s="135" t="s">
        <v>1084</v>
      </c>
      <c r="G254" s="135" t="s">
        <v>217</v>
      </c>
      <c r="H254" s="135" t="s">
        <v>1085</v>
      </c>
      <c r="I254" s="135" t="s">
        <v>332</v>
      </c>
      <c r="J254" s="135"/>
      <c r="K254" s="135" t="s">
        <v>1086</v>
      </c>
      <c r="L254" s="135" t="s">
        <v>1087</v>
      </c>
      <c r="M254" s="135"/>
    </row>
    <row r="255" spans="1:13" x14ac:dyDescent="0.2">
      <c r="A255" s="171" t="s">
        <v>1088</v>
      </c>
      <c r="B255" s="135" t="s">
        <v>1089</v>
      </c>
      <c r="C255" s="182" t="s">
        <v>318</v>
      </c>
      <c r="D255" s="135">
        <v>811</v>
      </c>
      <c r="E255" s="135" t="s">
        <v>98</v>
      </c>
      <c r="F255" s="135" t="s">
        <v>1090</v>
      </c>
      <c r="G255" s="135" t="s">
        <v>217</v>
      </c>
      <c r="H255" s="135" t="s">
        <v>1091</v>
      </c>
      <c r="I255" s="135" t="s">
        <v>320</v>
      </c>
      <c r="J255" s="135"/>
      <c r="K255" s="135" t="s">
        <v>1092</v>
      </c>
      <c r="L255" s="135" t="s">
        <v>1093</v>
      </c>
      <c r="M255" s="135"/>
    </row>
    <row r="256" spans="1:13" x14ac:dyDescent="0.2">
      <c r="A256" s="171" t="s">
        <v>1088</v>
      </c>
      <c r="B256" s="135" t="s">
        <v>1089</v>
      </c>
      <c r="C256" s="182" t="s">
        <v>765</v>
      </c>
      <c r="D256" s="135">
        <v>253</v>
      </c>
      <c r="E256" s="135" t="s">
        <v>98</v>
      </c>
      <c r="F256" s="135" t="s">
        <v>1090</v>
      </c>
      <c r="G256" s="135" t="s">
        <v>217</v>
      </c>
      <c r="H256" s="135" t="s">
        <v>1091</v>
      </c>
      <c r="I256" s="135" t="s">
        <v>320</v>
      </c>
      <c r="J256" s="135"/>
      <c r="K256" s="135" t="s">
        <v>1092</v>
      </c>
      <c r="L256" s="135" t="s">
        <v>1093</v>
      </c>
      <c r="M256" s="135"/>
    </row>
    <row r="257" spans="1:13" x14ac:dyDescent="0.2">
      <c r="A257" s="48" t="s">
        <v>1088</v>
      </c>
      <c r="B257" s="132" t="s">
        <v>1089</v>
      </c>
      <c r="C257" s="132" t="s">
        <v>400</v>
      </c>
      <c r="D257" s="132">
        <v>862</v>
      </c>
      <c r="E257" s="132" t="s">
        <v>98</v>
      </c>
      <c r="F257" s="132" t="s">
        <v>1090</v>
      </c>
      <c r="G257" s="132" t="s">
        <v>217</v>
      </c>
      <c r="H257" s="132" t="s">
        <v>1091</v>
      </c>
      <c r="I257" s="48" t="s">
        <v>320</v>
      </c>
      <c r="J257" s="48"/>
      <c r="K257" s="48" t="s">
        <v>1092</v>
      </c>
      <c r="L257" s="48" t="s">
        <v>1093</v>
      </c>
      <c r="M257" s="48"/>
    </row>
    <row r="258" spans="1:13" x14ac:dyDescent="0.2">
      <c r="A258" s="171" t="s">
        <v>102</v>
      </c>
      <c r="B258" s="135" t="s">
        <v>103</v>
      </c>
      <c r="C258" s="182" t="s">
        <v>525</v>
      </c>
      <c r="D258" s="135">
        <v>1066</v>
      </c>
      <c r="E258" s="135" t="s">
        <v>98</v>
      </c>
      <c r="F258" s="135" t="s">
        <v>1094</v>
      </c>
      <c r="G258" s="135" t="s">
        <v>217</v>
      </c>
      <c r="H258" s="135" t="s">
        <v>1095</v>
      </c>
      <c r="I258" s="135" t="s">
        <v>332</v>
      </c>
      <c r="J258" s="135" t="s">
        <v>1096</v>
      </c>
      <c r="K258" s="135" t="s">
        <v>1097</v>
      </c>
      <c r="L258" s="135" t="s">
        <v>1098</v>
      </c>
      <c r="M258" s="135"/>
    </row>
    <row r="259" spans="1:13" x14ac:dyDescent="0.2">
      <c r="A259" s="53" t="s">
        <v>1099</v>
      </c>
      <c r="B259" s="159" t="s">
        <v>1100</v>
      </c>
      <c r="C259" s="182"/>
      <c r="D259" s="159">
        <v>86</v>
      </c>
      <c r="E259" s="159" t="s">
        <v>98</v>
      </c>
      <c r="F259" s="178">
        <f>VLOOKUP(A259,[2]Sheet2!$B$3:$I$61,8,FALSE)</f>
        <v>39627</v>
      </c>
      <c r="G259" s="159" t="s">
        <v>217</v>
      </c>
      <c r="H259" s="58">
        <f>VLOOKUP(A259,[2]Sheet2!$B$3:$M$61,12,FALSE)</f>
        <v>987</v>
      </c>
      <c r="I259" s="58">
        <v>200</v>
      </c>
      <c r="J259" s="58" t="s">
        <v>542</v>
      </c>
      <c r="K259" s="58">
        <f>VLOOKUP(A259,[2]Sheet2!$B$3:$E$61,4,FALSE)</f>
        <v>6923.52</v>
      </c>
      <c r="L259" s="58">
        <v>1780</v>
      </c>
      <c r="M259" s="57"/>
    </row>
    <row r="260" spans="1:13" ht="15" x14ac:dyDescent="0.25">
      <c r="A260" s="171" t="s">
        <v>1101</v>
      </c>
      <c r="B260" s="141" t="s">
        <v>1102</v>
      </c>
      <c r="C260" s="141" t="s">
        <v>237</v>
      </c>
      <c r="D260" s="141">
        <v>1055</v>
      </c>
      <c r="E260" s="141" t="s">
        <v>238</v>
      </c>
      <c r="F260" s="179">
        <f>VLOOKUP(A260,'[1]List of Wells - Blank'!$C$4:$R$64,6,FALSE)</f>
        <v>39622</v>
      </c>
      <c r="G260" s="172" t="str">
        <f>VLOOKUP($A260,'[1]List of Wells - Blank'!$C$4:$R$64,7,FALSE)</f>
        <v xml:space="preserve"> PR</v>
      </c>
      <c r="H260" s="172">
        <f>VLOOKUP($A260,'[1]List of Wells - Blank'!$C$4:$R$64,8,FALSE)</f>
        <v>984</v>
      </c>
      <c r="I260" s="172">
        <f>VLOOKUP($A260,'[1]List of Wells - Blank'!$C$4:$R$64,9,FALSE)</f>
        <v>800</v>
      </c>
      <c r="J260" s="172" t="str">
        <f>VLOOKUP($A260,'[1]List of Wells - Blank'!$C$4:$R$64,10,FALSE)</f>
        <v>None</v>
      </c>
      <c r="K260" s="172">
        <f>VLOOKUP($A260,'[1]List of Wells - Blank'!$C$4:$R$64,11,FALSE)</f>
        <v>6944</v>
      </c>
      <c r="L260" s="172">
        <f>VLOOKUP($A260,'[1]List of Wells - Blank'!$C$4:$R$64,12,FALSE)</f>
        <v>6944</v>
      </c>
      <c r="M260" s="172"/>
    </row>
    <row r="261" spans="1:13" x14ac:dyDescent="0.2">
      <c r="A261" s="48" t="s">
        <v>1101</v>
      </c>
      <c r="B261" s="132" t="s">
        <v>1103</v>
      </c>
      <c r="C261" s="182"/>
      <c r="D261" s="132">
        <v>337</v>
      </c>
      <c r="E261" s="132" t="s">
        <v>98</v>
      </c>
      <c r="F261" s="178">
        <f>VLOOKUP(A261,[2]Sheet2!$B$2:$I$61,8,FALSE)</f>
        <v>39622</v>
      </c>
      <c r="G261" s="132" t="s">
        <v>217</v>
      </c>
      <c r="H261" s="58">
        <f>VLOOKUP(A261,[2]Sheet2!$B$3:$M$61,12,FALSE)</f>
        <v>984</v>
      </c>
      <c r="I261" s="58">
        <v>800</v>
      </c>
      <c r="J261" s="58" t="s">
        <v>542</v>
      </c>
      <c r="K261" s="58">
        <f>VLOOKUP(A261,[2]Sheet2!$B$3:$E$61,4,FALSE)</f>
        <v>6944</v>
      </c>
      <c r="L261" s="58">
        <v>2550</v>
      </c>
      <c r="M261" s="57"/>
    </row>
    <row r="262" spans="1:13" x14ac:dyDescent="0.2">
      <c r="A262" s="171" t="s">
        <v>1101</v>
      </c>
      <c r="B262" s="135" t="s">
        <v>1103</v>
      </c>
      <c r="C262" s="182" t="s">
        <v>545</v>
      </c>
      <c r="D262" s="135">
        <v>1030</v>
      </c>
      <c r="E262" s="135" t="s">
        <v>98</v>
      </c>
      <c r="F262" s="135">
        <v>39622</v>
      </c>
      <c r="G262" s="135" t="s">
        <v>217</v>
      </c>
      <c r="H262" s="135">
        <v>984</v>
      </c>
      <c r="I262" s="135">
        <v>800</v>
      </c>
      <c r="J262" s="135" t="s">
        <v>542</v>
      </c>
      <c r="K262" s="135">
        <v>6944</v>
      </c>
      <c r="L262" s="135">
        <v>6944</v>
      </c>
      <c r="M262" s="135"/>
    </row>
    <row r="263" spans="1:13" ht="15" x14ac:dyDescent="0.25">
      <c r="A263" s="171" t="s">
        <v>1104</v>
      </c>
      <c r="B263" s="141" t="s">
        <v>1105</v>
      </c>
      <c r="C263" s="141" t="s">
        <v>237</v>
      </c>
      <c r="D263" s="141">
        <v>158</v>
      </c>
      <c r="E263" s="141" t="s">
        <v>238</v>
      </c>
      <c r="F263" s="179">
        <f>VLOOKUP(A263,'[1]List of Wells - Blank'!$C$4:$R$64,6,FALSE)</f>
        <v>39645</v>
      </c>
      <c r="G263" s="172" t="str">
        <f>VLOOKUP($A263,'[1]List of Wells - Blank'!$C$4:$R$64,7,FALSE)</f>
        <v xml:space="preserve"> PR</v>
      </c>
      <c r="H263" s="172" t="str">
        <f>VLOOKUP($A263,'[1]List of Wells - Blank'!$C$4:$R$64,8,FALSE)</f>
        <v>968</v>
      </c>
      <c r="I263" s="172" t="str">
        <f>VLOOKUP($A263,'[1]List of Wells - Blank'!$C$4:$R$64,9,FALSE)</f>
        <v>200</v>
      </c>
      <c r="J263" s="172" t="str">
        <f>VLOOKUP($A263,'[1]List of Wells - Blank'!$C$4:$R$64,10,FALSE)</f>
        <v>NO</v>
      </c>
      <c r="K263" s="172" t="str">
        <f>VLOOKUP($A263,'[1]List of Wells - Blank'!$C$4:$R$64,11,FALSE)</f>
        <v>6915</v>
      </c>
      <c r="L263" s="172" t="str">
        <f>VLOOKUP($A263,'[1]List of Wells - Blank'!$C$4:$R$64,12,FALSE)</f>
        <v>1650</v>
      </c>
      <c r="M263" s="172"/>
    </row>
    <row r="264" spans="1:13" x14ac:dyDescent="0.2">
      <c r="A264" s="53" t="s">
        <v>1104</v>
      </c>
      <c r="B264" s="53" t="s">
        <v>1106</v>
      </c>
      <c r="C264" s="182"/>
      <c r="D264" s="53">
        <v>1487</v>
      </c>
      <c r="E264" s="53" t="s">
        <v>98</v>
      </c>
      <c r="F264" s="53" t="s">
        <v>1107</v>
      </c>
      <c r="G264" s="53" t="s">
        <v>217</v>
      </c>
      <c r="H264" s="53" t="s">
        <v>1108</v>
      </c>
      <c r="I264" s="53" t="s">
        <v>306</v>
      </c>
      <c r="J264" s="53" t="s">
        <v>550</v>
      </c>
      <c r="K264" s="53" t="s">
        <v>1109</v>
      </c>
      <c r="L264" s="53" t="s">
        <v>1110</v>
      </c>
      <c r="M264" s="53"/>
    </row>
    <row r="265" spans="1:13" x14ac:dyDescent="0.2">
      <c r="A265" s="53" t="s">
        <v>1104</v>
      </c>
      <c r="B265" s="159" t="s">
        <v>1106</v>
      </c>
      <c r="C265" s="182"/>
      <c r="D265" s="159">
        <v>646</v>
      </c>
      <c r="E265" s="159" t="s">
        <v>98</v>
      </c>
      <c r="F265" s="58" t="str">
        <f>VLOOKUP(A265,[2]Sheet1!$A$2:$M$51,6,FALSE)</f>
        <v>7/16/2008</v>
      </c>
      <c r="G265" s="159" t="s">
        <v>217</v>
      </c>
      <c r="H265" s="58" t="str">
        <f>VLOOKUP(A265,[2]Sheet1!A$51:$M137,8,FALSE)</f>
        <v>968</v>
      </c>
      <c r="I265" s="58" t="str">
        <f>VLOOKUP(A265,[2]Sheet1!A$51:$M137,9,FALSE)</f>
        <v>200</v>
      </c>
      <c r="J265" s="58" t="str">
        <f>VLOOKUP(A265,[2]Sheet1!$A$2:$M$51,10,FALSE)</f>
        <v>NO</v>
      </c>
      <c r="K265" s="58" t="str">
        <f>VLOOKUP(A265,[2]Sheet1!$A$2:$M$51,11,FALSE)</f>
        <v>6915</v>
      </c>
      <c r="L265" s="58" t="str">
        <f>VLOOKUP(A265,[2]Sheet1!$A$2:$M$51,12,FALSE)</f>
        <v>1650</v>
      </c>
      <c r="M265" s="57"/>
    </row>
    <row r="266" spans="1:13" x14ac:dyDescent="0.2">
      <c r="A266" s="171" t="s">
        <v>1104</v>
      </c>
      <c r="B266" s="135" t="s">
        <v>1106</v>
      </c>
      <c r="C266" s="182" t="s">
        <v>268</v>
      </c>
      <c r="D266" s="135">
        <v>114</v>
      </c>
      <c r="E266" s="135" t="s">
        <v>98</v>
      </c>
      <c r="F266" s="135">
        <v>39645</v>
      </c>
      <c r="G266" s="135" t="s">
        <v>217</v>
      </c>
      <c r="H266" s="135" t="s">
        <v>1108</v>
      </c>
      <c r="I266" s="135" t="s">
        <v>306</v>
      </c>
      <c r="J266" s="135" t="s">
        <v>550</v>
      </c>
      <c r="K266" s="135" t="s">
        <v>1109</v>
      </c>
      <c r="L266" s="135" t="s">
        <v>1110</v>
      </c>
      <c r="M266" s="135"/>
    </row>
    <row r="267" spans="1:13" ht="15" x14ac:dyDescent="0.25">
      <c r="A267" s="171" t="s">
        <v>1111</v>
      </c>
      <c r="B267" s="141" t="s">
        <v>1112</v>
      </c>
      <c r="C267" s="141" t="s">
        <v>237</v>
      </c>
      <c r="D267" s="141">
        <v>153</v>
      </c>
      <c r="E267" s="141" t="s">
        <v>238</v>
      </c>
      <c r="F267" s="179">
        <f>VLOOKUP(A267,'[1]List of Wells - Blank'!$C$4:$R$64,6,FALSE)</f>
        <v>39639</v>
      </c>
      <c r="G267" s="172" t="str">
        <f>VLOOKUP($A267,'[1]List of Wells - Blank'!$C$4:$R$64,7,FALSE)</f>
        <v xml:space="preserve"> PR</v>
      </c>
      <c r="H267" s="172">
        <f>VLOOKUP($A267,'[1]List of Wells - Blank'!$C$4:$R$64,8,FALSE)</f>
        <v>927</v>
      </c>
      <c r="I267" s="172">
        <f>VLOOKUP($A267,'[1]List of Wells - Blank'!$C$4:$R$64,9,FALSE)</f>
        <v>800</v>
      </c>
      <c r="J267" s="172" t="str">
        <f>VLOOKUP($A267,'[1]List of Wells - Blank'!$C$4:$R$64,10,FALSE)</f>
        <v>None</v>
      </c>
      <c r="K267" s="172">
        <f>VLOOKUP($A267,'[1]List of Wells - Blank'!$C$4:$R$64,11,FALSE)</f>
        <v>6904</v>
      </c>
      <c r="L267" s="172">
        <f>VLOOKUP($A267,'[1]List of Wells - Blank'!$C$4:$R$64,12,FALSE)</f>
        <v>6904</v>
      </c>
      <c r="M267" s="172"/>
    </row>
    <row r="268" spans="1:13" x14ac:dyDescent="0.2">
      <c r="A268" s="48" t="s">
        <v>1111</v>
      </c>
      <c r="B268" s="132" t="s">
        <v>1113</v>
      </c>
      <c r="C268" s="182"/>
      <c r="D268" s="132">
        <v>676</v>
      </c>
      <c r="E268" s="132" t="s">
        <v>98</v>
      </c>
      <c r="F268" s="178">
        <f>VLOOKUP(A268,[2]Sheet2!$B$2:$I$61,8,FALSE)</f>
        <v>39639</v>
      </c>
      <c r="G268" s="132" t="s">
        <v>217</v>
      </c>
      <c r="H268" s="58">
        <f>VLOOKUP(A268,[2]Sheet2!$B$3:$M$61,12,FALSE)</f>
        <v>927</v>
      </c>
      <c r="I268" s="58">
        <v>800</v>
      </c>
      <c r="J268" s="58" t="s">
        <v>542</v>
      </c>
      <c r="K268" s="58">
        <f>VLOOKUP(A268,[2]Sheet2!$B$3:$E$61,4,FALSE)</f>
        <v>6904</v>
      </c>
      <c r="L268" s="58">
        <v>1400</v>
      </c>
      <c r="M268" s="57"/>
    </row>
    <row r="269" spans="1:13" x14ac:dyDescent="0.2">
      <c r="A269" s="171" t="s">
        <v>1111</v>
      </c>
      <c r="B269" s="135" t="s">
        <v>1113</v>
      </c>
      <c r="C269" s="182" t="s">
        <v>545</v>
      </c>
      <c r="D269" s="135">
        <v>243</v>
      </c>
      <c r="E269" s="135" t="s">
        <v>98</v>
      </c>
      <c r="F269" s="135">
        <v>39639</v>
      </c>
      <c r="G269" s="135" t="s">
        <v>217</v>
      </c>
      <c r="H269" s="135">
        <v>927</v>
      </c>
      <c r="I269" s="135">
        <v>800</v>
      </c>
      <c r="J269" s="135" t="s">
        <v>542</v>
      </c>
      <c r="K269" s="135">
        <v>6904</v>
      </c>
      <c r="L269" s="135">
        <v>6904</v>
      </c>
      <c r="M269" s="135"/>
    </row>
    <row r="270" spans="1:13" ht="15" x14ac:dyDescent="0.25">
      <c r="A270" s="171" t="s">
        <v>1114</v>
      </c>
      <c r="B270" s="141" t="s">
        <v>1115</v>
      </c>
      <c r="C270" s="141" t="s">
        <v>237</v>
      </c>
      <c r="D270" s="141">
        <v>1590</v>
      </c>
      <c r="E270" s="141" t="s">
        <v>238</v>
      </c>
      <c r="F270" s="179">
        <f>VLOOKUP(A270,'[1]List of Wells - Blank'!$C$4:$R$64,6,FALSE)</f>
        <v>39649</v>
      </c>
      <c r="G270" s="172" t="str">
        <f>VLOOKUP($A270,'[1]List of Wells - Blank'!$C$4:$R$64,7,FALSE)</f>
        <v>PR</v>
      </c>
      <c r="H270" s="172">
        <f>VLOOKUP($A270,'[1]List of Wells - Blank'!$C$4:$R$64,8,FALSE)</f>
        <v>972</v>
      </c>
      <c r="I270" s="172">
        <f>VLOOKUP($A270,'[1]List of Wells - Blank'!$C$4:$R$64,9,FALSE)</f>
        <v>1770</v>
      </c>
      <c r="J270" s="172" t="str">
        <f>VLOOKUP($A270,'[1]List of Wells - Blank'!$C$4:$R$64,10,FALSE)</f>
        <v>None</v>
      </c>
      <c r="K270" s="172">
        <f>VLOOKUP($A270,'[1]List of Wells - Blank'!$C$4:$R$64,11,FALSE)</f>
        <v>6974</v>
      </c>
      <c r="L270" s="172">
        <f>VLOOKUP($A270,'[1]List of Wells - Blank'!$C$4:$R$64,12,FALSE)</f>
        <v>6974</v>
      </c>
      <c r="M270" s="172"/>
    </row>
    <row r="271" spans="1:13" ht="15" x14ac:dyDescent="0.25">
      <c r="A271" s="171" t="s">
        <v>1116</v>
      </c>
      <c r="B271" s="141" t="s">
        <v>1117</v>
      </c>
      <c r="C271" s="141" t="s">
        <v>237</v>
      </c>
      <c r="D271" s="141">
        <v>897</v>
      </c>
      <c r="E271" s="141" t="s">
        <v>238</v>
      </c>
      <c r="F271" s="179">
        <f>VLOOKUP(A271,'[1]List of Wells - Blank'!$C$4:$R$64,6,FALSE)</f>
        <v>39670</v>
      </c>
      <c r="G271" s="172" t="str">
        <f>VLOOKUP($A271,'[1]List of Wells - Blank'!$C$4:$R$64,7,FALSE)</f>
        <v>PR</v>
      </c>
      <c r="H271" s="172">
        <f>VLOOKUP($A271,'[1]List of Wells - Blank'!$C$4:$R$64,8,FALSE)</f>
        <v>943</v>
      </c>
      <c r="I271" s="172">
        <f>VLOOKUP($A271,'[1]List of Wells - Blank'!$C$4:$R$64,9,FALSE)</f>
        <v>720</v>
      </c>
      <c r="J271" s="172" t="str">
        <f>VLOOKUP($A271,'[1]List of Wells - Blank'!$C$4:$R$64,10,FALSE)</f>
        <v>None</v>
      </c>
      <c r="K271" s="172">
        <f>VLOOKUP($A271,'[1]List of Wells - Blank'!$C$4:$R$64,11,FALSE)</f>
        <v>6862</v>
      </c>
      <c r="L271" s="172">
        <f>VLOOKUP($A271,'[1]List of Wells - Blank'!$C$4:$R$64,12,FALSE)</f>
        <v>3200</v>
      </c>
      <c r="M271" s="172"/>
    </row>
    <row r="272" spans="1:13" x14ac:dyDescent="0.2">
      <c r="A272" s="171" t="s">
        <v>1116</v>
      </c>
      <c r="B272" s="135" t="s">
        <v>1118</v>
      </c>
      <c r="C272" s="182" t="s">
        <v>545</v>
      </c>
      <c r="D272" s="135">
        <v>901</v>
      </c>
      <c r="E272" s="135" t="s">
        <v>98</v>
      </c>
      <c r="F272" s="135">
        <v>39670</v>
      </c>
      <c r="G272" s="135" t="s">
        <v>3</v>
      </c>
      <c r="H272" s="135">
        <v>943</v>
      </c>
      <c r="I272" s="135">
        <v>720</v>
      </c>
      <c r="J272" s="135" t="s">
        <v>542</v>
      </c>
      <c r="K272" s="135">
        <v>6862</v>
      </c>
      <c r="L272" s="135">
        <v>3200</v>
      </c>
      <c r="M272" s="135"/>
    </row>
    <row r="273" spans="1:13" ht="15" x14ac:dyDescent="0.25">
      <c r="A273" s="171" t="s">
        <v>1119</v>
      </c>
      <c r="B273" s="141" t="s">
        <v>1120</v>
      </c>
      <c r="C273" s="141" t="s">
        <v>237</v>
      </c>
      <c r="D273" s="141">
        <v>94</v>
      </c>
      <c r="E273" s="141" t="s">
        <v>238</v>
      </c>
      <c r="F273" s="179">
        <f>VLOOKUP(A273,'[1]List of Wells - Blank'!$C$4:$R$64,6,FALSE)</f>
        <v>39674</v>
      </c>
      <c r="G273" s="172" t="str">
        <f>VLOOKUP($A273,'[1]List of Wells - Blank'!$C$4:$R$64,7,FALSE)</f>
        <v xml:space="preserve"> PR</v>
      </c>
      <c r="H273" s="172" t="str">
        <f>VLOOKUP($A273,'[1]List of Wells - Blank'!$C$4:$R$64,8,FALSE)</f>
        <v>956</v>
      </c>
      <c r="I273" s="172" t="str">
        <f>VLOOKUP($A273,'[1]List of Wells - Blank'!$C$4:$R$64,9,FALSE)</f>
        <v>200</v>
      </c>
      <c r="J273" s="172" t="str">
        <f>VLOOKUP($A273,'[1]List of Wells - Blank'!$C$4:$R$64,10,FALSE)</f>
        <v>NO</v>
      </c>
      <c r="K273" s="172" t="str">
        <f>VLOOKUP($A273,'[1]List of Wells - Blank'!$C$4:$R$64,11,FALSE)</f>
        <v>6921</v>
      </c>
      <c r="L273" s="172" t="str">
        <f>VLOOKUP($A273,'[1]List of Wells - Blank'!$C$4:$R$64,12,FALSE)</f>
        <v>1680</v>
      </c>
      <c r="M273" s="172"/>
    </row>
    <row r="274" spans="1:13" x14ac:dyDescent="0.2">
      <c r="A274" s="48" t="s">
        <v>1119</v>
      </c>
      <c r="B274" s="48" t="s">
        <v>1121</v>
      </c>
      <c r="C274" s="182"/>
      <c r="D274" s="48">
        <v>800</v>
      </c>
      <c r="E274" s="48" t="s">
        <v>98</v>
      </c>
      <c r="F274" s="48" t="s">
        <v>1122</v>
      </c>
      <c r="G274" s="48" t="s">
        <v>217</v>
      </c>
      <c r="H274" s="48" t="s">
        <v>1123</v>
      </c>
      <c r="I274" s="48" t="s">
        <v>306</v>
      </c>
      <c r="J274" s="48" t="s">
        <v>550</v>
      </c>
      <c r="K274" s="48" t="s">
        <v>1124</v>
      </c>
      <c r="L274" s="48" t="s">
        <v>1125</v>
      </c>
      <c r="M274" s="48"/>
    </row>
    <row r="275" spans="1:13" x14ac:dyDescent="0.2">
      <c r="A275" s="171" t="s">
        <v>1119</v>
      </c>
      <c r="B275" s="135" t="s">
        <v>1121</v>
      </c>
      <c r="C275" s="182" t="s">
        <v>702</v>
      </c>
      <c r="D275" s="135">
        <v>141</v>
      </c>
      <c r="E275" s="135" t="s">
        <v>98</v>
      </c>
      <c r="F275" s="135">
        <v>39674</v>
      </c>
      <c r="G275" s="135" t="s">
        <v>217</v>
      </c>
      <c r="H275" s="135" t="s">
        <v>1123</v>
      </c>
      <c r="I275" s="135" t="s">
        <v>306</v>
      </c>
      <c r="J275" s="135" t="s">
        <v>550</v>
      </c>
      <c r="K275" s="135" t="s">
        <v>1124</v>
      </c>
      <c r="L275" s="135" t="s">
        <v>1125</v>
      </c>
      <c r="M275" s="135"/>
    </row>
    <row r="276" spans="1:13" ht="15" x14ac:dyDescent="0.25">
      <c r="A276" s="171" t="s">
        <v>1126</v>
      </c>
      <c r="B276" s="141" t="s">
        <v>1127</v>
      </c>
      <c r="C276" s="141" t="s">
        <v>237</v>
      </c>
      <c r="D276" s="141">
        <v>141</v>
      </c>
      <c r="E276" s="141" t="s">
        <v>238</v>
      </c>
      <c r="F276" s="179">
        <f>VLOOKUP(A276,'[1]List of Wells - Blank'!$C$4:$R$64,6,FALSE)</f>
        <v>39683</v>
      </c>
      <c r="G276" s="172" t="str">
        <f>VLOOKUP($A276,'[1]List of Wells - Blank'!$C$4:$R$64,7,FALSE)</f>
        <v xml:space="preserve"> PR</v>
      </c>
      <c r="H276" s="172" t="str">
        <f>VLOOKUP($A276,'[1]List of Wells - Blank'!$C$4:$R$64,8,FALSE)</f>
        <v>956</v>
      </c>
      <c r="I276" s="172" t="str">
        <f>VLOOKUP($A276,'[1]List of Wells - Blank'!$C$4:$R$64,9,FALSE)</f>
        <v>200</v>
      </c>
      <c r="J276" s="172" t="str">
        <f>VLOOKUP($A276,'[1]List of Wells - Blank'!$C$4:$R$64,10,FALSE)</f>
        <v>NO</v>
      </c>
      <c r="K276" s="172" t="str">
        <f>VLOOKUP($A276,'[1]List of Wells - Blank'!$C$4:$R$64,11,FALSE)</f>
        <v>6903</v>
      </c>
      <c r="L276" s="172" t="str">
        <f>VLOOKUP($A276,'[1]List of Wells - Blank'!$C$4:$R$64,12,FALSE)</f>
        <v>1300</v>
      </c>
      <c r="M276" s="172"/>
    </row>
    <row r="277" spans="1:13" x14ac:dyDescent="0.2">
      <c r="A277" s="53" t="s">
        <v>1126</v>
      </c>
      <c r="B277" s="53" t="s">
        <v>1128</v>
      </c>
      <c r="C277" s="182"/>
      <c r="D277" s="53">
        <v>831</v>
      </c>
      <c r="E277" s="53" t="s">
        <v>98</v>
      </c>
      <c r="F277" s="53" t="s">
        <v>1129</v>
      </c>
      <c r="G277" s="53" t="s">
        <v>217</v>
      </c>
      <c r="H277" s="53" t="s">
        <v>1123</v>
      </c>
      <c r="I277" s="53" t="s">
        <v>306</v>
      </c>
      <c r="J277" s="53" t="s">
        <v>550</v>
      </c>
      <c r="K277" s="53" t="s">
        <v>1130</v>
      </c>
      <c r="L277" s="53" t="s">
        <v>1131</v>
      </c>
      <c r="M277" s="53"/>
    </row>
    <row r="278" spans="1:13" x14ac:dyDescent="0.2">
      <c r="A278" s="154" t="s">
        <v>1126</v>
      </c>
      <c r="B278" s="154" t="s">
        <v>1128</v>
      </c>
      <c r="C278" s="182"/>
      <c r="D278" s="154">
        <v>1133</v>
      </c>
      <c r="E278" s="154" t="s">
        <v>98</v>
      </c>
      <c r="F278" s="58" t="str">
        <f>VLOOKUP(A278,[2]Sheet1!$A$2:$M$51,6,FALSE)</f>
        <v>8/23/2008</v>
      </c>
      <c r="G278" s="154" t="s">
        <v>217</v>
      </c>
      <c r="H278" s="58">
        <f>VLOOKUP(A278,[2]Sheet2!$B$3:$M$61,12,FALSE)</f>
        <v>956</v>
      </c>
      <c r="I278" s="58">
        <v>200</v>
      </c>
      <c r="J278" s="58" t="str">
        <f>VLOOKUP(A278,[2]Sheet1!$A$2:$M$51,10,FALSE)</f>
        <v>NO</v>
      </c>
      <c r="K278" s="58" t="str">
        <f>VLOOKUP(A278,[2]Sheet1!$A$2:$M$51,11,FALSE)</f>
        <v>6903</v>
      </c>
      <c r="L278" s="58" t="str">
        <f>VLOOKUP(A278,[2]Sheet1!$A$2:$M$51,12,FALSE)</f>
        <v>1300</v>
      </c>
      <c r="M278" s="57"/>
    </row>
    <row r="279" spans="1:13" x14ac:dyDescent="0.2">
      <c r="A279" s="171" t="s">
        <v>1126</v>
      </c>
      <c r="B279" s="135" t="s">
        <v>1128</v>
      </c>
      <c r="C279" s="182" t="s">
        <v>702</v>
      </c>
      <c r="D279" s="135">
        <v>92</v>
      </c>
      <c r="E279" s="135" t="s">
        <v>98</v>
      </c>
      <c r="F279" s="135">
        <v>39683</v>
      </c>
      <c r="G279" s="135" t="s">
        <v>217</v>
      </c>
      <c r="H279" s="135" t="s">
        <v>1123</v>
      </c>
      <c r="I279" s="135" t="s">
        <v>306</v>
      </c>
      <c r="J279" s="135" t="s">
        <v>550</v>
      </c>
      <c r="K279" s="135" t="s">
        <v>1130</v>
      </c>
      <c r="L279" s="135" t="s">
        <v>1131</v>
      </c>
      <c r="M279" s="135"/>
    </row>
    <row r="280" spans="1:13" ht="15" x14ac:dyDescent="0.25">
      <c r="A280" s="171" t="s">
        <v>1132</v>
      </c>
      <c r="B280" s="141" t="s">
        <v>1133</v>
      </c>
      <c r="C280" s="141" t="s">
        <v>237</v>
      </c>
      <c r="D280" s="141">
        <v>862</v>
      </c>
      <c r="E280" s="141" t="s">
        <v>238</v>
      </c>
      <c r="F280" s="179">
        <f>VLOOKUP(A280,'[1]List of Wells - Blank'!$C$4:$R$64,6,FALSE)</f>
        <v>39679</v>
      </c>
      <c r="G280" s="172" t="str">
        <f>VLOOKUP($A280,'[1]List of Wells - Blank'!$C$4:$R$64,7,FALSE)</f>
        <v>PR</v>
      </c>
      <c r="H280" s="172">
        <f>VLOOKUP($A280,'[1]List of Wells - Blank'!$C$4:$R$64,8,FALSE)</f>
        <v>948</v>
      </c>
      <c r="I280" s="172">
        <f>VLOOKUP($A280,'[1]List of Wells - Blank'!$C$4:$R$64,9,FALSE)</f>
        <v>800</v>
      </c>
      <c r="J280" s="172" t="str">
        <f>VLOOKUP($A280,'[1]List of Wells - Blank'!$C$4:$R$64,10,FALSE)</f>
        <v>None</v>
      </c>
      <c r="K280" s="172">
        <f>VLOOKUP($A280,'[1]List of Wells - Blank'!$C$4:$R$64,11,FALSE)</f>
        <v>6920</v>
      </c>
      <c r="L280" s="172">
        <f>VLOOKUP($A280,'[1]List of Wells - Blank'!$C$4:$R$64,12,FALSE)</f>
        <v>950</v>
      </c>
      <c r="M280" s="172"/>
    </row>
    <row r="281" spans="1:13" x14ac:dyDescent="0.2">
      <c r="A281" s="171" t="s">
        <v>1132</v>
      </c>
      <c r="B281" s="135" t="s">
        <v>1134</v>
      </c>
      <c r="C281" s="182" t="s">
        <v>545</v>
      </c>
      <c r="D281" s="135">
        <v>866</v>
      </c>
      <c r="E281" s="135" t="s">
        <v>98</v>
      </c>
      <c r="F281" s="135">
        <v>39679</v>
      </c>
      <c r="G281" s="135" t="s">
        <v>3</v>
      </c>
      <c r="H281" s="135">
        <v>948</v>
      </c>
      <c r="I281" s="135">
        <v>800</v>
      </c>
      <c r="J281" s="135" t="s">
        <v>542</v>
      </c>
      <c r="K281" s="135">
        <v>6920</v>
      </c>
      <c r="L281" s="135">
        <v>950</v>
      </c>
      <c r="M281" s="135"/>
    </row>
    <row r="282" spans="1:13" ht="15" x14ac:dyDescent="0.25">
      <c r="A282" s="171" t="s">
        <v>1135</v>
      </c>
      <c r="B282" s="141" t="s">
        <v>1136</v>
      </c>
      <c r="C282" s="141" t="s">
        <v>237</v>
      </c>
      <c r="D282" s="141">
        <v>116</v>
      </c>
      <c r="E282" s="141" t="s">
        <v>238</v>
      </c>
      <c r="F282" s="179">
        <f>VLOOKUP(A282,'[1]List of Wells - Blank'!$C$4:$R$64,6,FALSE)</f>
        <v>39688</v>
      </c>
      <c r="G282" s="172" t="str">
        <f>VLOOKUP($A282,'[1]List of Wells - Blank'!$C$4:$R$64,7,FALSE)</f>
        <v>PR</v>
      </c>
      <c r="H282" s="172">
        <f>VLOOKUP($A282,'[1]List of Wells - Blank'!$C$4:$R$64,8,FALSE)</f>
        <v>964</v>
      </c>
      <c r="I282" s="172">
        <f>VLOOKUP($A282,'[1]List of Wells - Blank'!$C$4:$R$64,9,FALSE)</f>
        <v>685</v>
      </c>
      <c r="J282" s="172" t="str">
        <f>VLOOKUP($A282,'[1]List of Wells - Blank'!$C$4:$R$64,10,FALSE)</f>
        <v>None</v>
      </c>
      <c r="K282" s="172">
        <f>VLOOKUP($A282,'[1]List of Wells - Blank'!$C$4:$R$64,11,FALSE)</f>
        <v>6929</v>
      </c>
      <c r="L282" s="172">
        <f>VLOOKUP($A282,'[1]List of Wells - Blank'!$C$4:$R$64,12,FALSE)</f>
        <v>6600</v>
      </c>
      <c r="M282" s="172" t="str">
        <f>VLOOKUP($A282,'[1]List of Wells - Blank'!$C$4:$R$64,13,FALSE)</f>
        <v>Poor cement from 6400 to 3400. Better cement as it gets shallower.</v>
      </c>
    </row>
    <row r="283" spans="1:13" x14ac:dyDescent="0.2">
      <c r="A283" s="171" t="s">
        <v>1135</v>
      </c>
      <c r="B283" s="135" t="s">
        <v>1137</v>
      </c>
      <c r="C283" s="182" t="s">
        <v>746</v>
      </c>
      <c r="D283" s="135">
        <v>38</v>
      </c>
      <c r="E283" s="135" t="s">
        <v>98</v>
      </c>
      <c r="F283" s="135">
        <v>39688</v>
      </c>
      <c r="G283" s="135" t="s">
        <v>3</v>
      </c>
      <c r="H283" s="135">
        <v>964</v>
      </c>
      <c r="I283" s="135">
        <v>685</v>
      </c>
      <c r="J283" s="135" t="s">
        <v>542</v>
      </c>
      <c r="K283" s="135">
        <v>6929</v>
      </c>
      <c r="L283" s="135">
        <v>6600</v>
      </c>
      <c r="M283" s="135" t="s">
        <v>1138</v>
      </c>
    </row>
    <row r="284" spans="1:13" ht="15" x14ac:dyDescent="0.25">
      <c r="A284" s="171" t="s">
        <v>1139</v>
      </c>
      <c r="B284" s="141" t="s">
        <v>1140</v>
      </c>
      <c r="C284" s="141" t="s">
        <v>237</v>
      </c>
      <c r="D284" s="141">
        <v>118</v>
      </c>
      <c r="E284" s="141" t="s">
        <v>238</v>
      </c>
      <c r="F284" s="179">
        <f>VLOOKUP(A284,'[1]List of Wells - Blank'!$C$4:$R$64,6,FALSE)</f>
        <v>39694</v>
      </c>
      <c r="G284" s="172" t="str">
        <f>VLOOKUP($A284,'[1]List of Wells - Blank'!$C$4:$R$64,7,FALSE)</f>
        <v>PR</v>
      </c>
      <c r="H284" s="172">
        <f>VLOOKUP($A284,'[1]List of Wells - Blank'!$C$4:$R$64,8,FALSE)</f>
        <v>950</v>
      </c>
      <c r="I284" s="172">
        <f>VLOOKUP($A284,'[1]List of Wells - Blank'!$C$4:$R$64,9,FALSE)</f>
        <v>685</v>
      </c>
      <c r="J284" s="172" t="str">
        <f>VLOOKUP($A284,'[1]List of Wells - Blank'!$C$4:$R$64,10,FALSE)</f>
        <v>None</v>
      </c>
      <c r="K284" s="172">
        <f>VLOOKUP($A284,'[1]List of Wells - Blank'!$C$4:$R$64,11,FALSE)</f>
        <v>6930</v>
      </c>
      <c r="L284" s="172">
        <f>VLOOKUP($A284,'[1]List of Wells - Blank'!$C$4:$R$64,12,FALSE)</f>
        <v>5800</v>
      </c>
      <c r="M284" s="172" t="str">
        <f>VLOOKUP($A284,'[1]List of Wells - Blank'!$C$4:$R$64,13,FALSE)</f>
        <v>Poor cement from 5800 to 2580. Better cement as it gets shallower</v>
      </c>
    </row>
    <row r="285" spans="1:13" x14ac:dyDescent="0.2">
      <c r="A285" s="171" t="s">
        <v>1139</v>
      </c>
      <c r="B285" s="135" t="s">
        <v>1141</v>
      </c>
      <c r="C285" s="182" t="s">
        <v>746</v>
      </c>
      <c r="D285" s="135">
        <v>79</v>
      </c>
      <c r="E285" s="135" t="s">
        <v>98</v>
      </c>
      <c r="F285" s="135">
        <v>39694</v>
      </c>
      <c r="G285" s="135" t="s">
        <v>3</v>
      </c>
      <c r="H285" s="135">
        <v>950</v>
      </c>
      <c r="I285" s="135">
        <v>685</v>
      </c>
      <c r="J285" s="135" t="s">
        <v>542</v>
      </c>
      <c r="K285" s="135">
        <v>6930</v>
      </c>
      <c r="L285" s="135">
        <v>5800</v>
      </c>
      <c r="M285" s="135" t="s">
        <v>1142</v>
      </c>
    </row>
    <row r="286" spans="1:13" x14ac:dyDescent="0.2">
      <c r="A286" s="53" t="s">
        <v>1143</v>
      </c>
      <c r="B286" s="159" t="s">
        <v>1144</v>
      </c>
      <c r="C286" s="159" t="s">
        <v>224</v>
      </c>
      <c r="D286" s="159">
        <v>644</v>
      </c>
      <c r="E286" s="159" t="s">
        <v>98</v>
      </c>
      <c r="F286" s="159" t="s">
        <v>1145</v>
      </c>
      <c r="G286" s="159" t="s">
        <v>217</v>
      </c>
      <c r="H286" s="159" t="s">
        <v>1146</v>
      </c>
      <c r="I286" s="53" t="s">
        <v>228</v>
      </c>
      <c r="J286" s="53"/>
      <c r="K286" s="53" t="s">
        <v>1147</v>
      </c>
      <c r="L286" s="53" t="s">
        <v>1148</v>
      </c>
      <c r="M286" s="53"/>
    </row>
    <row r="287" spans="1:13" x14ac:dyDescent="0.2">
      <c r="A287" s="56" t="s">
        <v>1143</v>
      </c>
      <c r="B287" s="56" t="s">
        <v>1144</v>
      </c>
      <c r="C287" s="56" t="s">
        <v>231</v>
      </c>
      <c r="D287" s="56">
        <v>1287</v>
      </c>
      <c r="E287" s="56" t="s">
        <v>98</v>
      </c>
      <c r="F287" s="56" t="s">
        <v>1145</v>
      </c>
      <c r="G287" s="56" t="s">
        <v>217</v>
      </c>
      <c r="H287" s="45" t="s">
        <v>1146</v>
      </c>
      <c r="I287" s="56" t="s">
        <v>835</v>
      </c>
      <c r="J287" s="56"/>
      <c r="K287" s="56" t="s">
        <v>1147</v>
      </c>
      <c r="L287" s="56" t="s">
        <v>1148</v>
      </c>
      <c r="M287" s="56"/>
    </row>
    <row r="288" spans="1:13" x14ac:dyDescent="0.2">
      <c r="A288" s="48" t="s">
        <v>1149</v>
      </c>
      <c r="B288" s="173" t="s">
        <v>1150</v>
      </c>
      <c r="C288" s="132" t="s">
        <v>337</v>
      </c>
      <c r="D288" s="132">
        <v>60</v>
      </c>
      <c r="E288" s="132" t="s">
        <v>147</v>
      </c>
      <c r="F288" s="181" t="s">
        <v>8</v>
      </c>
      <c r="G288" s="132" t="s">
        <v>219</v>
      </c>
      <c r="H288" s="181" t="s">
        <v>8</v>
      </c>
      <c r="I288" s="48" t="s">
        <v>1151</v>
      </c>
      <c r="J288" s="48" t="s">
        <v>246</v>
      </c>
      <c r="K288" s="48" t="s">
        <v>619</v>
      </c>
      <c r="L288" s="48" t="s">
        <v>246</v>
      </c>
      <c r="M288" s="48" t="s">
        <v>620</v>
      </c>
    </row>
    <row r="289" spans="1:13" x14ac:dyDescent="0.2">
      <c r="A289" s="48" t="s">
        <v>1152</v>
      </c>
      <c r="B289" s="132" t="s">
        <v>1153</v>
      </c>
      <c r="C289" s="132" t="s">
        <v>337</v>
      </c>
      <c r="D289" s="132">
        <v>1158</v>
      </c>
      <c r="E289" s="132" t="s">
        <v>98</v>
      </c>
      <c r="F289" s="132" t="s">
        <v>1154</v>
      </c>
      <c r="G289" s="132" t="s">
        <v>217</v>
      </c>
      <c r="H289" s="132" t="s">
        <v>892</v>
      </c>
      <c r="I289" s="48" t="s">
        <v>228</v>
      </c>
      <c r="J289" s="48" t="s">
        <v>1155</v>
      </c>
      <c r="K289" s="48" t="s">
        <v>1156</v>
      </c>
      <c r="L289" s="48" t="s">
        <v>1157</v>
      </c>
      <c r="M289" s="48"/>
    </row>
    <row r="290" spans="1:13" x14ac:dyDescent="0.2">
      <c r="A290" s="53" t="s">
        <v>1158</v>
      </c>
      <c r="B290" s="159" t="s">
        <v>1159</v>
      </c>
      <c r="C290" s="159" t="s">
        <v>1160</v>
      </c>
      <c r="D290" s="159">
        <v>107</v>
      </c>
      <c r="E290" s="159" t="s">
        <v>98</v>
      </c>
      <c r="F290" s="159" t="s">
        <v>1161</v>
      </c>
      <c r="G290" s="159" t="s">
        <v>217</v>
      </c>
      <c r="H290" s="159" t="s">
        <v>1003</v>
      </c>
      <c r="I290" s="53" t="s">
        <v>228</v>
      </c>
      <c r="J290" s="53"/>
      <c r="K290" s="53" t="s">
        <v>1162</v>
      </c>
      <c r="L290" s="53" t="s">
        <v>1163</v>
      </c>
      <c r="M290" s="53"/>
    </row>
    <row r="291" spans="1:13" x14ac:dyDescent="0.2">
      <c r="A291" s="48" t="s">
        <v>1164</v>
      </c>
      <c r="B291" s="132" t="s">
        <v>1165</v>
      </c>
      <c r="C291" s="132" t="s">
        <v>337</v>
      </c>
      <c r="D291" s="132">
        <v>1</v>
      </c>
      <c r="E291" s="132" t="s">
        <v>98</v>
      </c>
      <c r="F291" s="132" t="s">
        <v>1166</v>
      </c>
      <c r="G291" s="132" t="s">
        <v>217</v>
      </c>
      <c r="H291" s="132" t="s">
        <v>1167</v>
      </c>
      <c r="I291" s="48" t="s">
        <v>228</v>
      </c>
      <c r="J291" s="48"/>
      <c r="K291" s="48" t="s">
        <v>626</v>
      </c>
      <c r="L291" s="48" t="s">
        <v>1168</v>
      </c>
      <c r="M291" s="48"/>
    </row>
    <row r="292" spans="1:13" ht="15" x14ac:dyDescent="0.25">
      <c r="A292" s="171" t="s">
        <v>1169</v>
      </c>
      <c r="B292" s="141" t="s">
        <v>1170</v>
      </c>
      <c r="C292" s="141" t="s">
        <v>237</v>
      </c>
      <c r="D292" s="141">
        <v>121</v>
      </c>
      <c r="E292" s="141" t="s">
        <v>238</v>
      </c>
      <c r="F292" s="179">
        <f>VLOOKUP(A292,'[1]List of Wells - Blank'!$C$4:$R$64,6,FALSE)</f>
        <v>40048</v>
      </c>
      <c r="G292" s="172" t="str">
        <f>VLOOKUP($A292,'[1]List of Wells - Blank'!$C$4:$R$64,7,FALSE)</f>
        <v>PR</v>
      </c>
      <c r="H292" s="172">
        <f>VLOOKUP($A292,'[1]List of Wells - Blank'!$C$4:$R$64,8,FALSE)</f>
        <v>914</v>
      </c>
      <c r="I292" s="172">
        <f>VLOOKUP($A292,'[1]List of Wells - Blank'!$C$4:$R$64,9,FALSE)</f>
        <v>685</v>
      </c>
      <c r="J292" s="172" t="str">
        <f>VLOOKUP($A292,'[1]List of Wells - Blank'!$C$4:$R$64,10,FALSE)</f>
        <v>None</v>
      </c>
      <c r="K292" s="172">
        <f>VLOOKUP($A292,'[1]List of Wells - Blank'!$C$4:$R$64,11,FALSE)</f>
        <v>6914.17</v>
      </c>
      <c r="L292" s="172">
        <f>VLOOKUP($A292,'[1]List of Wells - Blank'!$C$4:$R$64,12,FALSE)</f>
        <v>630</v>
      </c>
      <c r="M292" s="172"/>
    </row>
    <row r="293" spans="1:13" x14ac:dyDescent="0.2">
      <c r="A293" s="171" t="s">
        <v>1169</v>
      </c>
      <c r="B293" s="135" t="s">
        <v>1171</v>
      </c>
      <c r="C293" s="182" t="s">
        <v>268</v>
      </c>
      <c r="D293" s="135">
        <v>111</v>
      </c>
      <c r="E293" s="135" t="s">
        <v>98</v>
      </c>
      <c r="F293" s="135">
        <v>40048</v>
      </c>
      <c r="G293" s="135" t="s">
        <v>3</v>
      </c>
      <c r="H293" s="135">
        <v>914</v>
      </c>
      <c r="I293" s="135">
        <v>685</v>
      </c>
      <c r="J293" s="135" t="s">
        <v>542</v>
      </c>
      <c r="K293" s="135">
        <v>6914.17</v>
      </c>
      <c r="L293" s="135">
        <v>630</v>
      </c>
      <c r="M293" s="135"/>
    </row>
    <row r="294" spans="1:13" ht="15" x14ac:dyDescent="0.25">
      <c r="A294" s="171" t="s">
        <v>1172</v>
      </c>
      <c r="B294" s="141" t="s">
        <v>1173</v>
      </c>
      <c r="C294" s="141" t="s">
        <v>237</v>
      </c>
      <c r="D294" s="141">
        <v>32</v>
      </c>
      <c r="E294" s="141" t="s">
        <v>238</v>
      </c>
      <c r="F294" s="179">
        <f>VLOOKUP(A294,'[1]List of Wells - Blank'!$C$4:$R$64,6,FALSE)</f>
        <v>40060</v>
      </c>
      <c r="G294" s="172" t="str">
        <f>VLOOKUP($A294,'[1]List of Wells - Blank'!$C$4:$R$64,7,FALSE)</f>
        <v>PR</v>
      </c>
      <c r="H294" s="172">
        <f>VLOOKUP($A294,'[1]List of Wells - Blank'!$C$4:$R$64,8,FALSE)</f>
        <v>866</v>
      </c>
      <c r="I294" s="172">
        <f>VLOOKUP($A294,'[1]List of Wells - Blank'!$C$4:$R$64,9,FALSE)</f>
        <v>685</v>
      </c>
      <c r="J294" s="172" t="str">
        <f>VLOOKUP($A294,'[1]List of Wells - Blank'!$C$4:$R$64,10,FALSE)</f>
        <v>None</v>
      </c>
      <c r="K294" s="172">
        <f>VLOOKUP($A294,'[1]List of Wells - Blank'!$C$4:$R$64,11,FALSE)</f>
        <v>6905</v>
      </c>
      <c r="L294" s="172">
        <f>VLOOKUP($A294,'[1]List of Wells - Blank'!$C$4:$R$64,12,FALSE)</f>
        <v>520</v>
      </c>
      <c r="M294" s="172"/>
    </row>
    <row r="295" spans="1:13" x14ac:dyDescent="0.2">
      <c r="A295" s="183" t="s">
        <v>1172</v>
      </c>
      <c r="B295" s="182" t="s">
        <v>1174</v>
      </c>
      <c r="C295" s="182" t="s">
        <v>268</v>
      </c>
      <c r="D295" s="182">
        <v>150</v>
      </c>
      <c r="E295" s="182" t="s">
        <v>98</v>
      </c>
      <c r="F295" s="135">
        <v>40060</v>
      </c>
      <c r="G295" s="182" t="s">
        <v>3</v>
      </c>
      <c r="H295" s="135">
        <v>866</v>
      </c>
      <c r="I295" s="135">
        <v>685</v>
      </c>
      <c r="J295" s="135" t="s">
        <v>542</v>
      </c>
      <c r="K295" s="135">
        <v>6905</v>
      </c>
      <c r="L295" s="135">
        <v>520</v>
      </c>
      <c r="M295" s="135"/>
    </row>
    <row r="296" spans="1:13" x14ac:dyDescent="0.2">
      <c r="A296" s="53" t="s">
        <v>1175</v>
      </c>
      <c r="B296" s="159" t="s">
        <v>1176</v>
      </c>
      <c r="C296" s="159" t="s">
        <v>451</v>
      </c>
      <c r="D296" s="159">
        <v>666</v>
      </c>
      <c r="E296" s="159" t="s">
        <v>98</v>
      </c>
      <c r="F296" s="159" t="s">
        <v>1177</v>
      </c>
      <c r="G296" s="159" t="s">
        <v>217</v>
      </c>
      <c r="H296" s="159" t="s">
        <v>1123</v>
      </c>
      <c r="I296" s="53" t="s">
        <v>454</v>
      </c>
      <c r="J296" s="53"/>
      <c r="K296" s="53" t="s">
        <v>1178</v>
      </c>
      <c r="L296" s="53" t="s">
        <v>1179</v>
      </c>
      <c r="M296" s="53"/>
    </row>
    <row r="297" spans="1:13" x14ac:dyDescent="0.2">
      <c r="A297" s="53" t="s">
        <v>1180</v>
      </c>
      <c r="B297" s="53" t="s">
        <v>1181</v>
      </c>
      <c r="C297" s="182"/>
      <c r="D297" s="53">
        <v>283</v>
      </c>
      <c r="E297" s="53" t="s">
        <v>98</v>
      </c>
      <c r="F297" s="53" t="s">
        <v>398</v>
      </c>
      <c r="G297" s="53" t="s">
        <v>219</v>
      </c>
      <c r="H297" s="53" t="s">
        <v>398</v>
      </c>
      <c r="I297" s="53" t="s">
        <v>398</v>
      </c>
      <c r="J297" s="53" t="s">
        <v>398</v>
      </c>
      <c r="K297" s="53" t="s">
        <v>398</v>
      </c>
      <c r="L297" s="53" t="s">
        <v>398</v>
      </c>
      <c r="M297" s="53" t="s">
        <v>690</v>
      </c>
    </row>
    <row r="298" spans="1:13" x14ac:dyDescent="0.2">
      <c r="A298" s="183" t="s">
        <v>1180</v>
      </c>
      <c r="B298" s="182" t="s">
        <v>1181</v>
      </c>
      <c r="C298" s="182" t="s">
        <v>1182</v>
      </c>
      <c r="D298" s="182">
        <v>806</v>
      </c>
      <c r="E298" s="182" t="s">
        <v>98</v>
      </c>
      <c r="F298" s="135" t="s">
        <v>398</v>
      </c>
      <c r="G298" s="182" t="s">
        <v>219</v>
      </c>
      <c r="H298" s="135" t="s">
        <v>398</v>
      </c>
      <c r="I298" s="135" t="s">
        <v>398</v>
      </c>
      <c r="J298" s="135" t="s">
        <v>398</v>
      </c>
      <c r="K298" s="135" t="s">
        <v>398</v>
      </c>
      <c r="L298" s="135" t="s">
        <v>398</v>
      </c>
      <c r="M298" s="135" t="s">
        <v>690</v>
      </c>
    </row>
    <row r="299" spans="1:13" x14ac:dyDescent="0.2">
      <c r="A299" s="48" t="s">
        <v>1180</v>
      </c>
      <c r="B299" s="132" t="s">
        <v>1181</v>
      </c>
      <c r="C299" s="182"/>
      <c r="D299" s="132">
        <v>897</v>
      </c>
      <c r="E299" s="132" t="s">
        <v>98</v>
      </c>
      <c r="F299" s="58" t="str">
        <f>VLOOKUP(A299,[2]Sheet1!$A$2:$M$51,6,FALSE)</f>
        <v>NA</v>
      </c>
      <c r="G299" s="132" t="s">
        <v>219</v>
      </c>
      <c r="H299" s="58" t="s">
        <v>8</v>
      </c>
      <c r="I299" s="58" t="s">
        <v>8</v>
      </c>
      <c r="J299" s="58" t="s">
        <v>8</v>
      </c>
      <c r="K299" s="58" t="s">
        <v>8</v>
      </c>
      <c r="L299" s="58" t="s">
        <v>8</v>
      </c>
      <c r="M299" s="57" t="s">
        <v>1183</v>
      </c>
    </row>
    <row r="300" spans="1:13" x14ac:dyDescent="0.2">
      <c r="A300" s="48" t="s">
        <v>1184</v>
      </c>
      <c r="B300" s="132" t="s">
        <v>1185</v>
      </c>
      <c r="C300" s="182"/>
      <c r="D300" s="132">
        <v>691</v>
      </c>
      <c r="E300" s="132" t="s">
        <v>98</v>
      </c>
      <c r="F300" s="178" t="s">
        <v>398</v>
      </c>
      <c r="G300" s="132" t="s">
        <v>219</v>
      </c>
      <c r="H300" s="58" t="s">
        <v>8</v>
      </c>
      <c r="I300" s="58" t="s">
        <v>8</v>
      </c>
      <c r="J300" s="58" t="s">
        <v>8</v>
      </c>
      <c r="K300" s="58" t="s">
        <v>8</v>
      </c>
      <c r="L300" s="58" t="s">
        <v>8</v>
      </c>
      <c r="M300" s="57" t="s">
        <v>1186</v>
      </c>
    </row>
    <row r="301" spans="1:13" x14ac:dyDescent="0.2">
      <c r="A301" s="53" t="s">
        <v>1187</v>
      </c>
      <c r="B301" s="159" t="s">
        <v>1188</v>
      </c>
      <c r="C301" s="182"/>
      <c r="D301" s="159">
        <v>734</v>
      </c>
      <c r="E301" s="159" t="s">
        <v>98</v>
      </c>
      <c r="F301" s="178" t="s">
        <v>398</v>
      </c>
      <c r="G301" s="159" t="s">
        <v>219</v>
      </c>
      <c r="H301" s="58" t="s">
        <v>8</v>
      </c>
      <c r="I301" s="58" t="s">
        <v>8</v>
      </c>
      <c r="J301" s="58" t="s">
        <v>8</v>
      </c>
      <c r="K301" s="58" t="s">
        <v>8</v>
      </c>
      <c r="L301" s="58" t="s">
        <v>8</v>
      </c>
      <c r="M301" s="57" t="s">
        <v>1183</v>
      </c>
    </row>
    <row r="302" spans="1:13" x14ac:dyDescent="0.2">
      <c r="A302" s="53" t="s">
        <v>1189</v>
      </c>
      <c r="B302" s="159" t="s">
        <v>1190</v>
      </c>
      <c r="C302" s="182"/>
      <c r="D302" s="159">
        <v>721</v>
      </c>
      <c r="E302" s="159" t="s">
        <v>98</v>
      </c>
      <c r="F302" s="178" t="s">
        <v>398</v>
      </c>
      <c r="G302" s="159" t="s">
        <v>219</v>
      </c>
      <c r="H302" s="58" t="s">
        <v>8</v>
      </c>
      <c r="I302" s="58" t="s">
        <v>8</v>
      </c>
      <c r="J302" s="58" t="s">
        <v>8</v>
      </c>
      <c r="K302" s="58" t="s">
        <v>8</v>
      </c>
      <c r="L302" s="58" t="s">
        <v>8</v>
      </c>
      <c r="M302" s="57" t="s">
        <v>1183</v>
      </c>
    </row>
    <row r="303" spans="1:13" x14ac:dyDescent="0.2">
      <c r="A303" s="48" t="s">
        <v>1191</v>
      </c>
      <c r="B303" s="132" t="s">
        <v>1192</v>
      </c>
      <c r="C303" s="182"/>
      <c r="D303" s="132">
        <v>662</v>
      </c>
      <c r="E303" s="132" t="s">
        <v>98</v>
      </c>
      <c r="F303" s="178" t="s">
        <v>398</v>
      </c>
      <c r="G303" s="132" t="s">
        <v>219</v>
      </c>
      <c r="H303" s="58" t="s">
        <v>8</v>
      </c>
      <c r="I303" s="58" t="s">
        <v>8</v>
      </c>
      <c r="J303" s="58" t="s">
        <v>8</v>
      </c>
      <c r="K303" s="58" t="s">
        <v>8</v>
      </c>
      <c r="L303" s="58" t="s">
        <v>8</v>
      </c>
      <c r="M303" s="57" t="s">
        <v>1193</v>
      </c>
    </row>
    <row r="304" spans="1:13" x14ac:dyDescent="0.2">
      <c r="A304" s="53" t="s">
        <v>1194</v>
      </c>
      <c r="B304" s="159" t="s">
        <v>1195</v>
      </c>
      <c r="C304" s="182"/>
      <c r="D304" s="159">
        <v>678</v>
      </c>
      <c r="E304" s="159" t="s">
        <v>98</v>
      </c>
      <c r="F304" s="178" t="s">
        <v>398</v>
      </c>
      <c r="G304" s="159" t="s">
        <v>219</v>
      </c>
      <c r="H304" s="58" t="s">
        <v>8</v>
      </c>
      <c r="I304" s="58" t="s">
        <v>8</v>
      </c>
      <c r="J304" s="58" t="s">
        <v>8</v>
      </c>
      <c r="K304" s="58" t="s">
        <v>8</v>
      </c>
      <c r="L304" s="58" t="s">
        <v>8</v>
      </c>
      <c r="M304" s="57" t="s">
        <v>1196</v>
      </c>
    </row>
    <row r="305" spans="1:13" x14ac:dyDescent="0.2">
      <c r="A305" s="48" t="s">
        <v>1197</v>
      </c>
      <c r="B305" s="132" t="s">
        <v>1198</v>
      </c>
      <c r="C305" s="182"/>
      <c r="D305" s="132">
        <v>708</v>
      </c>
      <c r="E305" s="132" t="s">
        <v>98</v>
      </c>
      <c r="F305" s="178" t="s">
        <v>398</v>
      </c>
      <c r="G305" s="132" t="s">
        <v>219</v>
      </c>
      <c r="H305" s="58" t="s">
        <v>8</v>
      </c>
      <c r="I305" s="58" t="s">
        <v>8</v>
      </c>
      <c r="J305" s="58" t="s">
        <v>8</v>
      </c>
      <c r="K305" s="58" t="s">
        <v>8</v>
      </c>
      <c r="L305" s="58" t="s">
        <v>8</v>
      </c>
      <c r="M305" s="57" t="s">
        <v>1183</v>
      </c>
    </row>
    <row r="306" spans="1:13" x14ac:dyDescent="0.2">
      <c r="A306" s="53" t="s">
        <v>1199</v>
      </c>
      <c r="B306" s="53" t="s">
        <v>1200</v>
      </c>
      <c r="C306" s="182"/>
      <c r="D306" s="53">
        <v>296</v>
      </c>
      <c r="E306" s="53" t="s">
        <v>98</v>
      </c>
      <c r="F306" s="53" t="s">
        <v>398</v>
      </c>
      <c r="G306" s="53" t="s">
        <v>219</v>
      </c>
      <c r="H306" s="53" t="s">
        <v>398</v>
      </c>
      <c r="I306" s="53" t="s">
        <v>398</v>
      </c>
      <c r="J306" s="53" t="s">
        <v>398</v>
      </c>
      <c r="K306" s="53" t="s">
        <v>398</v>
      </c>
      <c r="L306" s="53" t="s">
        <v>398</v>
      </c>
      <c r="M306" s="53" t="s">
        <v>690</v>
      </c>
    </row>
    <row r="307" spans="1:13" x14ac:dyDescent="0.2">
      <c r="A307" s="183" t="s">
        <v>1199</v>
      </c>
      <c r="B307" s="182" t="s">
        <v>1200</v>
      </c>
      <c r="C307" s="182" t="s">
        <v>1182</v>
      </c>
      <c r="D307" s="182">
        <v>834</v>
      </c>
      <c r="E307" s="182" t="s">
        <v>98</v>
      </c>
      <c r="F307" s="182" t="s">
        <v>398</v>
      </c>
      <c r="G307" s="182" t="s">
        <v>219</v>
      </c>
      <c r="H307" s="182" t="s">
        <v>398</v>
      </c>
      <c r="I307" s="182" t="s">
        <v>398</v>
      </c>
      <c r="J307" s="182" t="s">
        <v>398</v>
      </c>
      <c r="K307" s="182" t="s">
        <v>398</v>
      </c>
      <c r="L307" s="182" t="s">
        <v>398</v>
      </c>
      <c r="M307" s="182" t="s">
        <v>690</v>
      </c>
    </row>
    <row r="308" spans="1:13" x14ac:dyDescent="0.2">
      <c r="A308" s="53" t="s">
        <v>1199</v>
      </c>
      <c r="B308" s="159" t="s">
        <v>1200</v>
      </c>
      <c r="C308" s="182"/>
      <c r="D308" s="159">
        <v>927</v>
      </c>
      <c r="E308" s="159" t="s">
        <v>98</v>
      </c>
      <c r="F308" s="58" t="str">
        <f>VLOOKUP(A308,[2]Sheet1!$A$2:$M$51,6,FALSE)</f>
        <v>NA</v>
      </c>
      <c r="G308" s="159" t="s">
        <v>219</v>
      </c>
      <c r="H308" s="58" t="s">
        <v>8</v>
      </c>
      <c r="I308" s="58" t="s">
        <v>8</v>
      </c>
      <c r="J308" s="58" t="s">
        <v>8</v>
      </c>
      <c r="K308" s="58" t="s">
        <v>8</v>
      </c>
      <c r="L308" s="58" t="s">
        <v>8</v>
      </c>
      <c r="M308" s="57" t="s">
        <v>1183</v>
      </c>
    </row>
    <row r="309" spans="1:13" x14ac:dyDescent="0.2">
      <c r="A309" s="48" t="s">
        <v>1201</v>
      </c>
      <c r="B309" s="48" t="s">
        <v>1202</v>
      </c>
      <c r="C309" s="182"/>
      <c r="D309" s="48">
        <v>302</v>
      </c>
      <c r="E309" s="48" t="s">
        <v>98</v>
      </c>
      <c r="F309" s="48" t="s">
        <v>398</v>
      </c>
      <c r="G309" s="48" t="s">
        <v>219</v>
      </c>
      <c r="H309" s="48" t="s">
        <v>398</v>
      </c>
      <c r="I309" s="48" t="s">
        <v>398</v>
      </c>
      <c r="J309" s="48" t="s">
        <v>398</v>
      </c>
      <c r="K309" s="48" t="s">
        <v>398</v>
      </c>
      <c r="L309" s="48" t="s">
        <v>398</v>
      </c>
      <c r="M309" s="48" t="s">
        <v>690</v>
      </c>
    </row>
    <row r="310" spans="1:13" x14ac:dyDescent="0.2">
      <c r="A310" s="183" t="s">
        <v>1201</v>
      </c>
      <c r="B310" s="182" t="s">
        <v>1202</v>
      </c>
      <c r="C310" s="182" t="s">
        <v>1182</v>
      </c>
      <c r="D310" s="182">
        <v>846</v>
      </c>
      <c r="E310" s="182" t="s">
        <v>98</v>
      </c>
      <c r="F310" s="182" t="s">
        <v>398</v>
      </c>
      <c r="G310" s="182" t="s">
        <v>219</v>
      </c>
      <c r="H310" s="182" t="s">
        <v>398</v>
      </c>
      <c r="I310" s="182" t="s">
        <v>398</v>
      </c>
      <c r="J310" s="182" t="s">
        <v>398</v>
      </c>
      <c r="K310" s="182" t="s">
        <v>398</v>
      </c>
      <c r="L310" s="182" t="s">
        <v>398</v>
      </c>
      <c r="M310" s="182" t="s">
        <v>690</v>
      </c>
    </row>
    <row r="311" spans="1:13" x14ac:dyDescent="0.2">
      <c r="A311" s="48" t="s">
        <v>1201</v>
      </c>
      <c r="B311" s="132" t="s">
        <v>1202</v>
      </c>
      <c r="C311" s="182"/>
      <c r="D311" s="132">
        <v>940</v>
      </c>
      <c r="E311" s="132" t="s">
        <v>98</v>
      </c>
      <c r="F311" s="58" t="str">
        <f>VLOOKUP(A311,[2]Sheet1!$A$2:$M$51,6,FALSE)</f>
        <v>NA</v>
      </c>
      <c r="G311" s="132" t="s">
        <v>219</v>
      </c>
      <c r="H311" s="58" t="s">
        <v>8</v>
      </c>
      <c r="I311" s="58" t="s">
        <v>8</v>
      </c>
      <c r="J311" s="58" t="s">
        <v>8</v>
      </c>
      <c r="K311" s="58" t="s">
        <v>8</v>
      </c>
      <c r="L311" s="58" t="s">
        <v>8</v>
      </c>
      <c r="M311" s="57" t="s">
        <v>1183</v>
      </c>
    </row>
    <row r="312" spans="1:13" x14ac:dyDescent="0.2">
      <c r="A312" s="48" t="s">
        <v>1203</v>
      </c>
      <c r="B312" s="48" t="s">
        <v>1204</v>
      </c>
      <c r="C312" s="182"/>
      <c r="D312" s="48">
        <v>320</v>
      </c>
      <c r="E312" s="48" t="s">
        <v>98</v>
      </c>
      <c r="F312" s="48" t="s">
        <v>398</v>
      </c>
      <c r="G312" s="48" t="s">
        <v>219</v>
      </c>
      <c r="H312" s="48" t="s">
        <v>398</v>
      </c>
      <c r="I312" s="48" t="s">
        <v>398</v>
      </c>
      <c r="J312" s="48" t="s">
        <v>398</v>
      </c>
      <c r="K312" s="48" t="s">
        <v>398</v>
      </c>
      <c r="L312" s="48" t="s">
        <v>398</v>
      </c>
      <c r="M312" s="48" t="s">
        <v>690</v>
      </c>
    </row>
    <row r="313" spans="1:13" x14ac:dyDescent="0.2">
      <c r="A313" s="183" t="s">
        <v>1203</v>
      </c>
      <c r="B313" s="182" t="s">
        <v>1204</v>
      </c>
      <c r="C313" s="182" t="s">
        <v>1182</v>
      </c>
      <c r="D313" s="182">
        <v>876</v>
      </c>
      <c r="E313" s="182" t="s">
        <v>98</v>
      </c>
      <c r="F313" s="182" t="s">
        <v>398</v>
      </c>
      <c r="G313" s="182" t="s">
        <v>219</v>
      </c>
      <c r="H313" s="182" t="s">
        <v>398</v>
      </c>
      <c r="I313" s="182" t="s">
        <v>398</v>
      </c>
      <c r="J313" s="182" t="s">
        <v>398</v>
      </c>
      <c r="K313" s="182" t="s">
        <v>398</v>
      </c>
      <c r="L313" s="182" t="s">
        <v>398</v>
      </c>
      <c r="M313" s="182" t="s">
        <v>690</v>
      </c>
    </row>
    <row r="314" spans="1:13" x14ac:dyDescent="0.2">
      <c r="A314" s="48" t="s">
        <v>1203</v>
      </c>
      <c r="B314" s="132" t="s">
        <v>1204</v>
      </c>
      <c r="C314" s="182"/>
      <c r="D314" s="132">
        <v>973</v>
      </c>
      <c r="E314" s="132" t="s">
        <v>98</v>
      </c>
      <c r="F314" s="58" t="str">
        <f>VLOOKUP(A314,[2]Sheet1!$A$2:$M$51,6,FALSE)</f>
        <v>NA</v>
      </c>
      <c r="G314" s="132" t="s">
        <v>219</v>
      </c>
      <c r="H314" s="58" t="s">
        <v>8</v>
      </c>
      <c r="I314" s="58" t="s">
        <v>8</v>
      </c>
      <c r="J314" s="58" t="s">
        <v>8</v>
      </c>
      <c r="K314" s="58" t="s">
        <v>8</v>
      </c>
      <c r="L314" s="58" t="s">
        <v>8</v>
      </c>
      <c r="M314" s="57" t="s">
        <v>1183</v>
      </c>
    </row>
    <row r="315" spans="1:13" x14ac:dyDescent="0.2">
      <c r="A315" s="53" t="s">
        <v>1205</v>
      </c>
      <c r="B315" s="53" t="s">
        <v>1206</v>
      </c>
      <c r="C315" s="182"/>
      <c r="D315" s="53">
        <v>311</v>
      </c>
      <c r="E315" s="53" t="s">
        <v>98</v>
      </c>
      <c r="F315" s="53" t="s">
        <v>398</v>
      </c>
      <c r="G315" s="53" t="s">
        <v>219</v>
      </c>
      <c r="H315" s="53" t="s">
        <v>398</v>
      </c>
      <c r="I315" s="53" t="s">
        <v>398</v>
      </c>
      <c r="J315" s="53" t="s">
        <v>398</v>
      </c>
      <c r="K315" s="53" t="s">
        <v>398</v>
      </c>
      <c r="L315" s="53" t="s">
        <v>398</v>
      </c>
      <c r="M315" s="53" t="s">
        <v>690</v>
      </c>
    </row>
    <row r="316" spans="1:13" x14ac:dyDescent="0.2">
      <c r="A316" s="183" t="s">
        <v>1205</v>
      </c>
      <c r="B316" s="182" t="s">
        <v>1206</v>
      </c>
      <c r="C316" s="182" t="s">
        <v>1182</v>
      </c>
      <c r="D316" s="182">
        <v>861</v>
      </c>
      <c r="E316" s="182" t="s">
        <v>98</v>
      </c>
      <c r="F316" s="182" t="s">
        <v>398</v>
      </c>
      <c r="G316" s="182" t="s">
        <v>219</v>
      </c>
      <c r="H316" s="182" t="s">
        <v>398</v>
      </c>
      <c r="I316" s="182" t="s">
        <v>398</v>
      </c>
      <c r="J316" s="182" t="s">
        <v>398</v>
      </c>
      <c r="K316" s="182" t="s">
        <v>398</v>
      </c>
      <c r="L316" s="182" t="s">
        <v>398</v>
      </c>
      <c r="M316" s="182" t="s">
        <v>690</v>
      </c>
    </row>
    <row r="317" spans="1:13" x14ac:dyDescent="0.2">
      <c r="A317" s="53" t="s">
        <v>1205</v>
      </c>
      <c r="B317" s="159" t="s">
        <v>1206</v>
      </c>
      <c r="C317" s="182"/>
      <c r="D317" s="159">
        <v>956</v>
      </c>
      <c r="E317" s="159" t="s">
        <v>98</v>
      </c>
      <c r="F317" s="58" t="str">
        <f>VLOOKUP(A317,[2]Sheet1!$A$2:$M$51,6,FALSE)</f>
        <v>NA</v>
      </c>
      <c r="G317" s="159" t="s">
        <v>219</v>
      </c>
      <c r="H317" s="58" t="s">
        <v>8</v>
      </c>
      <c r="I317" s="58" t="s">
        <v>8</v>
      </c>
      <c r="J317" s="58" t="s">
        <v>8</v>
      </c>
      <c r="K317" s="58" t="s">
        <v>8</v>
      </c>
      <c r="L317" s="58" t="s">
        <v>8</v>
      </c>
      <c r="M317" s="57" t="s">
        <v>1183</v>
      </c>
    </row>
    <row r="318" spans="1:13" x14ac:dyDescent="0.2">
      <c r="A318" s="48" t="s">
        <v>1207</v>
      </c>
      <c r="B318" s="48" t="s">
        <v>1208</v>
      </c>
      <c r="C318" s="182"/>
      <c r="D318" s="48">
        <v>288</v>
      </c>
      <c r="E318" s="48" t="s">
        <v>98</v>
      </c>
      <c r="F318" s="48" t="s">
        <v>398</v>
      </c>
      <c r="G318" s="48" t="s">
        <v>219</v>
      </c>
      <c r="H318" s="48" t="s">
        <v>398</v>
      </c>
      <c r="I318" s="48" t="s">
        <v>398</v>
      </c>
      <c r="J318" s="48" t="s">
        <v>398</v>
      </c>
      <c r="K318" s="48" t="s">
        <v>398</v>
      </c>
      <c r="L318" s="48" t="s">
        <v>398</v>
      </c>
      <c r="M318" s="48" t="s">
        <v>690</v>
      </c>
    </row>
    <row r="319" spans="1:13" x14ac:dyDescent="0.2">
      <c r="A319" s="183" t="s">
        <v>1207</v>
      </c>
      <c r="B319" s="182" t="s">
        <v>1208</v>
      </c>
      <c r="C319" s="182" t="s">
        <v>1182</v>
      </c>
      <c r="D319" s="182">
        <v>818</v>
      </c>
      <c r="E319" s="182" t="s">
        <v>98</v>
      </c>
      <c r="F319" s="182" t="s">
        <v>398</v>
      </c>
      <c r="G319" s="182" t="s">
        <v>219</v>
      </c>
      <c r="H319" s="182" t="s">
        <v>398</v>
      </c>
      <c r="I319" s="182" t="s">
        <v>398</v>
      </c>
      <c r="J319" s="182" t="s">
        <v>398</v>
      </c>
      <c r="K319" s="182" t="s">
        <v>398</v>
      </c>
      <c r="L319" s="182" t="s">
        <v>398</v>
      </c>
      <c r="M319" s="182" t="s">
        <v>690</v>
      </c>
    </row>
    <row r="320" spans="1:13" x14ac:dyDescent="0.2">
      <c r="A320" s="53" t="s">
        <v>1207</v>
      </c>
      <c r="B320" s="159" t="s">
        <v>1208</v>
      </c>
      <c r="C320" s="182"/>
      <c r="D320" s="159">
        <v>910</v>
      </c>
      <c r="E320" s="159" t="s">
        <v>98</v>
      </c>
      <c r="F320" s="58" t="str">
        <f>VLOOKUP(A320,[2]Sheet1!$A$2:$M$51,6,FALSE)</f>
        <v>NA</v>
      </c>
      <c r="G320" s="159" t="s">
        <v>219</v>
      </c>
      <c r="H320" s="58" t="s">
        <v>8</v>
      </c>
      <c r="I320" s="58" t="s">
        <v>8</v>
      </c>
      <c r="J320" s="58" t="s">
        <v>8</v>
      </c>
      <c r="K320" s="58" t="s">
        <v>8</v>
      </c>
      <c r="L320" s="58" t="s">
        <v>8</v>
      </c>
      <c r="M320" s="57" t="s">
        <v>1183</v>
      </c>
    </row>
    <row r="321" spans="1:13" x14ac:dyDescent="0.2">
      <c r="A321" s="48" t="s">
        <v>1209</v>
      </c>
      <c r="B321" s="48" t="s">
        <v>1210</v>
      </c>
      <c r="C321" s="182"/>
      <c r="D321" s="48">
        <v>278</v>
      </c>
      <c r="E321" s="48" t="s">
        <v>98</v>
      </c>
      <c r="F321" s="48" t="s">
        <v>398</v>
      </c>
      <c r="G321" s="48" t="s">
        <v>219</v>
      </c>
      <c r="H321" s="48" t="s">
        <v>398</v>
      </c>
      <c r="I321" s="48" t="s">
        <v>398</v>
      </c>
      <c r="J321" s="48" t="s">
        <v>398</v>
      </c>
      <c r="K321" s="48" t="s">
        <v>398</v>
      </c>
      <c r="L321" s="48" t="s">
        <v>398</v>
      </c>
      <c r="M321" s="48" t="s">
        <v>690</v>
      </c>
    </row>
    <row r="322" spans="1:13" x14ac:dyDescent="0.2">
      <c r="A322" s="183" t="s">
        <v>1209</v>
      </c>
      <c r="B322" s="182" t="s">
        <v>1210</v>
      </c>
      <c r="C322" s="182" t="s">
        <v>1182</v>
      </c>
      <c r="D322" s="182">
        <v>794</v>
      </c>
      <c r="E322" s="182" t="s">
        <v>98</v>
      </c>
      <c r="F322" s="182" t="s">
        <v>398</v>
      </c>
      <c r="G322" s="182" t="s">
        <v>219</v>
      </c>
      <c r="H322" s="182" t="s">
        <v>398</v>
      </c>
      <c r="I322" s="182" t="s">
        <v>398</v>
      </c>
      <c r="J322" s="182" t="s">
        <v>398</v>
      </c>
      <c r="K322" s="182" t="s">
        <v>398</v>
      </c>
      <c r="L322" s="182" t="s">
        <v>398</v>
      </c>
      <c r="M322" s="182" t="s">
        <v>690</v>
      </c>
    </row>
    <row r="323" spans="1:13" x14ac:dyDescent="0.2">
      <c r="A323" s="53" t="s">
        <v>1209</v>
      </c>
      <c r="B323" s="159" t="s">
        <v>1210</v>
      </c>
      <c r="C323" s="182"/>
      <c r="D323" s="159">
        <v>884</v>
      </c>
      <c r="E323" s="159" t="s">
        <v>98</v>
      </c>
      <c r="F323" s="58" t="str">
        <f>VLOOKUP(A323,[2]Sheet1!$A$2:$M$51,6,FALSE)</f>
        <v>NA</v>
      </c>
      <c r="G323" s="159" t="s">
        <v>219</v>
      </c>
      <c r="H323" s="58" t="s">
        <v>8</v>
      </c>
      <c r="I323" s="58" t="s">
        <v>8</v>
      </c>
      <c r="J323" s="58" t="s">
        <v>8</v>
      </c>
      <c r="K323" s="58" t="s">
        <v>8</v>
      </c>
      <c r="L323" s="58" t="s">
        <v>8</v>
      </c>
      <c r="M323" s="57" t="s">
        <v>1183</v>
      </c>
    </row>
    <row r="324" spans="1:13" x14ac:dyDescent="0.2">
      <c r="A324" s="48" t="s">
        <v>1211</v>
      </c>
      <c r="B324" s="132" t="s">
        <v>1212</v>
      </c>
      <c r="C324" s="132" t="s">
        <v>1160</v>
      </c>
      <c r="D324" s="132">
        <v>90</v>
      </c>
      <c r="E324" s="132" t="s">
        <v>98</v>
      </c>
      <c r="F324" s="132" t="s">
        <v>1154</v>
      </c>
      <c r="G324" s="132" t="s">
        <v>217</v>
      </c>
      <c r="H324" s="132" t="s">
        <v>917</v>
      </c>
      <c r="I324" s="48" t="s">
        <v>228</v>
      </c>
      <c r="J324" s="48"/>
      <c r="K324" s="48" t="s">
        <v>1213</v>
      </c>
      <c r="L324" s="48" t="s">
        <v>1214</v>
      </c>
      <c r="M324" s="48"/>
    </row>
    <row r="325" spans="1:13" x14ac:dyDescent="0.2">
      <c r="A325" s="53" t="s">
        <v>1215</v>
      </c>
      <c r="B325" s="159" t="s">
        <v>1216</v>
      </c>
      <c r="C325" s="159" t="s">
        <v>451</v>
      </c>
      <c r="D325" s="159">
        <v>274</v>
      </c>
      <c r="E325" s="159" t="s">
        <v>558</v>
      </c>
      <c r="F325" s="159" t="s">
        <v>1217</v>
      </c>
      <c r="G325" s="159" t="s">
        <v>217</v>
      </c>
      <c r="H325" s="159" t="s">
        <v>849</v>
      </c>
      <c r="I325" s="53" t="s">
        <v>454</v>
      </c>
      <c r="J325" s="53"/>
      <c r="K325" s="53" t="s">
        <v>1218</v>
      </c>
      <c r="L325" s="53" t="s">
        <v>1219</v>
      </c>
      <c r="M325" s="53"/>
    </row>
    <row r="326" spans="1:13" x14ac:dyDescent="0.2">
      <c r="A326" s="48" t="s">
        <v>1220</v>
      </c>
      <c r="B326" s="48" t="s">
        <v>1221</v>
      </c>
      <c r="C326" s="182"/>
      <c r="D326" s="48">
        <v>861</v>
      </c>
      <c r="E326" s="48" t="s">
        <v>98</v>
      </c>
      <c r="F326" s="48" t="s">
        <v>1222</v>
      </c>
      <c r="G326" s="48" t="s">
        <v>3</v>
      </c>
      <c r="H326" s="48" t="s">
        <v>1223</v>
      </c>
      <c r="I326" s="48" t="s">
        <v>445</v>
      </c>
      <c r="J326" s="48" t="s">
        <v>550</v>
      </c>
      <c r="K326" s="48" t="s">
        <v>1224</v>
      </c>
      <c r="L326" s="48" t="s">
        <v>1225</v>
      </c>
      <c r="M326" s="48"/>
    </row>
    <row r="327" spans="1:13" ht="15" x14ac:dyDescent="0.25">
      <c r="A327" s="171" t="s">
        <v>1226</v>
      </c>
      <c r="B327" s="141" t="s">
        <v>1227</v>
      </c>
      <c r="C327" s="141" t="s">
        <v>237</v>
      </c>
      <c r="D327" s="141">
        <v>700</v>
      </c>
      <c r="E327" s="141" t="s">
        <v>238</v>
      </c>
      <c r="F327" s="179">
        <f>VLOOKUP(A327,'[1]List of Wells - Blank'!$C$4:$R$64,6,FALSE)</f>
        <v>39987</v>
      </c>
      <c r="G327" s="172" t="str">
        <f>VLOOKUP($A327,'[1]List of Wells - Blank'!$C$4:$R$64,7,FALSE)</f>
        <v>PR</v>
      </c>
      <c r="H327" s="172" t="str">
        <f>VLOOKUP($A327,'[1]List of Wells - Blank'!$C$4:$R$64,8,FALSE)</f>
        <v>863</v>
      </c>
      <c r="I327" s="172" t="str">
        <f>VLOOKUP($A327,'[1]List of Wells - Blank'!$C$4:$R$64,9,FALSE)</f>
        <v>725</v>
      </c>
      <c r="J327" s="172" t="str">
        <f>VLOOKUP($A327,'[1]List of Wells - Blank'!$C$4:$R$64,10,FALSE)</f>
        <v>NO</v>
      </c>
      <c r="K327" s="172" t="str">
        <f>VLOOKUP($A327,'[1]List of Wells - Blank'!$C$4:$R$64,11,FALSE)</f>
        <v>6966.11</v>
      </c>
      <c r="L327" s="172" t="str">
        <f>VLOOKUP($A327,'[1]List of Wells - Blank'!$C$4:$R$64,12,FALSE)</f>
        <v>1100</v>
      </c>
      <c r="M327" s="172"/>
    </row>
    <row r="328" spans="1:13" x14ac:dyDescent="0.2">
      <c r="A328" s="53" t="s">
        <v>1226</v>
      </c>
      <c r="B328" s="53" t="s">
        <v>1228</v>
      </c>
      <c r="C328" s="182"/>
      <c r="D328" s="53">
        <v>1116</v>
      </c>
      <c r="E328" s="53" t="s">
        <v>98</v>
      </c>
      <c r="F328" s="53" t="s">
        <v>1229</v>
      </c>
      <c r="G328" s="53" t="s">
        <v>3</v>
      </c>
      <c r="H328" s="53" t="s">
        <v>1167</v>
      </c>
      <c r="I328" s="53" t="s">
        <v>754</v>
      </c>
      <c r="J328" s="53" t="s">
        <v>550</v>
      </c>
      <c r="K328" s="53" t="s">
        <v>1230</v>
      </c>
      <c r="L328" s="53" t="s">
        <v>1231</v>
      </c>
      <c r="M328" s="53"/>
    </row>
    <row r="329" spans="1:13" x14ac:dyDescent="0.2">
      <c r="A329" s="183" t="s">
        <v>1226</v>
      </c>
      <c r="B329" s="182" t="s">
        <v>1228</v>
      </c>
      <c r="C329" s="182" t="s">
        <v>1182</v>
      </c>
      <c r="D329" s="182">
        <v>857</v>
      </c>
      <c r="E329" s="182" t="s">
        <v>98</v>
      </c>
      <c r="F329" s="182">
        <v>39987</v>
      </c>
      <c r="G329" s="182" t="s">
        <v>3</v>
      </c>
      <c r="H329" s="182" t="s">
        <v>1167</v>
      </c>
      <c r="I329" s="182" t="s">
        <v>754</v>
      </c>
      <c r="J329" s="182" t="s">
        <v>550</v>
      </c>
      <c r="K329" s="182" t="s">
        <v>1232</v>
      </c>
      <c r="L329" s="182" t="s">
        <v>1231</v>
      </c>
      <c r="M329" s="182"/>
    </row>
    <row r="330" spans="1:13" ht="15" x14ac:dyDescent="0.25">
      <c r="A330" s="171" t="s">
        <v>1233</v>
      </c>
      <c r="B330" s="141" t="s">
        <v>1234</v>
      </c>
      <c r="C330" s="141" t="s">
        <v>237</v>
      </c>
      <c r="D330" s="141">
        <v>909</v>
      </c>
      <c r="E330" s="141" t="s">
        <v>238</v>
      </c>
      <c r="F330" s="179">
        <f>VLOOKUP(A330,'[1]List of Wells - Blank'!$C$4:$R$64,6,FALSE)</f>
        <v>39990</v>
      </c>
      <c r="G330" s="172" t="str">
        <f>VLOOKUP($A330,'[1]List of Wells - Blank'!$C$4:$R$64,7,FALSE)</f>
        <v>PR</v>
      </c>
      <c r="H330" s="172">
        <f>VLOOKUP($A330,'[1]List of Wells - Blank'!$C$4:$R$64,8,FALSE)</f>
        <v>858</v>
      </c>
      <c r="I330" s="172">
        <f>VLOOKUP($A330,'[1]List of Wells - Blank'!$C$4:$R$64,9,FALSE)</f>
        <v>725</v>
      </c>
      <c r="J330" s="172" t="str">
        <f>VLOOKUP($A330,'[1]List of Wells - Blank'!$C$4:$R$64,10,FALSE)</f>
        <v>None</v>
      </c>
      <c r="K330" s="172" t="str">
        <f>VLOOKUP($A330,'[1]List of Wells - Blank'!$C$4:$R$64,11,FALSE)</f>
        <v>6964</v>
      </c>
      <c r="L330" s="172">
        <f>VLOOKUP($A330,'[1]List of Wells - Blank'!$C$4:$R$64,12,FALSE)</f>
        <v>580</v>
      </c>
      <c r="M330" s="172"/>
    </row>
    <row r="331" spans="1:13" x14ac:dyDescent="0.2">
      <c r="A331" s="183" t="s">
        <v>1233</v>
      </c>
      <c r="B331" s="182" t="s">
        <v>1235</v>
      </c>
      <c r="C331" s="182" t="s">
        <v>1182</v>
      </c>
      <c r="D331" s="182">
        <v>1426</v>
      </c>
      <c r="E331" s="182" t="s">
        <v>98</v>
      </c>
      <c r="F331" s="182">
        <v>39990</v>
      </c>
      <c r="G331" s="182" t="s">
        <v>3</v>
      </c>
      <c r="H331" s="182">
        <v>858</v>
      </c>
      <c r="I331" s="182">
        <v>725</v>
      </c>
      <c r="J331" s="182" t="s">
        <v>542</v>
      </c>
      <c r="K331" s="182" t="s">
        <v>807</v>
      </c>
      <c r="L331" s="182">
        <v>580</v>
      </c>
      <c r="M331" s="182"/>
    </row>
    <row r="332" spans="1:13" ht="15" x14ac:dyDescent="0.25">
      <c r="A332" s="171" t="s">
        <v>1236</v>
      </c>
      <c r="B332" s="141" t="s">
        <v>1237</v>
      </c>
      <c r="C332" s="141" t="s">
        <v>237</v>
      </c>
      <c r="D332" s="141">
        <v>1478</v>
      </c>
      <c r="E332" s="141" t="s">
        <v>238</v>
      </c>
      <c r="F332" s="179">
        <f>VLOOKUP(A332,'[1]List of Wells - Blank'!$C$4:$R$64,6,FALSE)</f>
        <v>39979</v>
      </c>
      <c r="G332" s="172" t="str">
        <f>VLOOKUP($A332,'[1]List of Wells - Blank'!$C$4:$R$64,7,FALSE)</f>
        <v>PR</v>
      </c>
      <c r="H332" s="172" t="str">
        <f>VLOOKUP($A332,'[1]List of Wells - Blank'!$C$4:$R$64,8,FALSE)</f>
        <v>865</v>
      </c>
      <c r="I332" s="172" t="str">
        <f>VLOOKUP($A332,'[1]List of Wells - Blank'!$C$4:$R$64,9,FALSE)</f>
        <v>725</v>
      </c>
      <c r="J332" s="172" t="str">
        <f>VLOOKUP($A332,'[1]List of Wells - Blank'!$C$4:$R$64,10,FALSE)</f>
        <v>NO</v>
      </c>
      <c r="K332" s="172" t="str">
        <f>VLOOKUP($A332,'[1]List of Wells - Blank'!$C$4:$R$64,11,FALSE)</f>
        <v>6965.17</v>
      </c>
      <c r="L332" s="172" t="str">
        <f>VLOOKUP($A332,'[1]List of Wells - Blank'!$C$4:$R$64,12,FALSE)</f>
        <v>890</v>
      </c>
      <c r="M332" s="172"/>
    </row>
    <row r="333" spans="1:13" x14ac:dyDescent="0.2">
      <c r="A333" s="48" t="s">
        <v>1236</v>
      </c>
      <c r="B333" s="48" t="s">
        <v>1238</v>
      </c>
      <c r="C333" s="182"/>
      <c r="D333" s="48">
        <v>951</v>
      </c>
      <c r="E333" s="48" t="s">
        <v>98</v>
      </c>
      <c r="F333" s="48" t="s">
        <v>1239</v>
      </c>
      <c r="G333" s="48" t="s">
        <v>3</v>
      </c>
      <c r="H333" s="48" t="s">
        <v>1240</v>
      </c>
      <c r="I333" s="48" t="s">
        <v>754</v>
      </c>
      <c r="J333" s="48" t="s">
        <v>550</v>
      </c>
      <c r="K333" s="48" t="s">
        <v>1241</v>
      </c>
      <c r="L333" s="48" t="s">
        <v>1146</v>
      </c>
      <c r="M333" s="48"/>
    </row>
    <row r="334" spans="1:13" x14ac:dyDescent="0.2">
      <c r="A334" s="183" t="s">
        <v>1236</v>
      </c>
      <c r="B334" s="182" t="s">
        <v>1238</v>
      </c>
      <c r="C334" s="182" t="s">
        <v>1182</v>
      </c>
      <c r="D334" s="182">
        <v>1484</v>
      </c>
      <c r="E334" s="182" t="s">
        <v>98</v>
      </c>
      <c r="F334" s="182">
        <v>39979</v>
      </c>
      <c r="G334" s="182" t="s">
        <v>3</v>
      </c>
      <c r="H334" s="182" t="s">
        <v>1240</v>
      </c>
      <c r="I334" s="182" t="s">
        <v>754</v>
      </c>
      <c r="J334" s="182" t="s">
        <v>550</v>
      </c>
      <c r="K334" s="182" t="s">
        <v>1242</v>
      </c>
      <c r="L334" s="182" t="s">
        <v>1146</v>
      </c>
      <c r="M334" s="182"/>
    </row>
    <row r="335" spans="1:13" x14ac:dyDescent="0.2">
      <c r="A335" s="48" t="s">
        <v>1243</v>
      </c>
      <c r="B335" s="132" t="s">
        <v>1244</v>
      </c>
      <c r="C335" s="132" t="s">
        <v>451</v>
      </c>
      <c r="D335" s="132">
        <v>1208</v>
      </c>
      <c r="E335" s="132" t="s">
        <v>98</v>
      </c>
      <c r="F335" s="132" t="s">
        <v>1245</v>
      </c>
      <c r="G335" s="132" t="s">
        <v>217</v>
      </c>
      <c r="H335" s="132" t="s">
        <v>1246</v>
      </c>
      <c r="I335" s="48" t="s">
        <v>454</v>
      </c>
      <c r="J335" s="48" t="s">
        <v>1247</v>
      </c>
      <c r="K335" s="48" t="s">
        <v>1248</v>
      </c>
      <c r="L335" s="48" t="s">
        <v>1249</v>
      </c>
      <c r="M335" s="48"/>
    </row>
    <row r="336" spans="1:13" x14ac:dyDescent="0.2">
      <c r="A336" s="53" t="s">
        <v>1250</v>
      </c>
      <c r="B336" s="159" t="s">
        <v>1251</v>
      </c>
      <c r="C336" s="159" t="s">
        <v>564</v>
      </c>
      <c r="D336" s="159">
        <v>274</v>
      </c>
      <c r="E336" s="159" t="s">
        <v>98</v>
      </c>
      <c r="F336" s="159" t="s">
        <v>1252</v>
      </c>
      <c r="G336" s="159" t="s">
        <v>217</v>
      </c>
      <c r="H336" s="159" t="s">
        <v>1253</v>
      </c>
      <c r="I336" s="53" t="s">
        <v>949</v>
      </c>
      <c r="J336" s="53"/>
      <c r="K336" s="53" t="s">
        <v>780</v>
      </c>
      <c r="L336" s="53" t="s">
        <v>1254</v>
      </c>
      <c r="M336" s="53"/>
    </row>
    <row r="337" spans="1:13" x14ac:dyDescent="0.2">
      <c r="A337" s="48" t="s">
        <v>1255</v>
      </c>
      <c r="B337" s="132" t="s">
        <v>1256</v>
      </c>
      <c r="C337" s="132" t="s">
        <v>1257</v>
      </c>
      <c r="D337" s="132">
        <v>100</v>
      </c>
      <c r="E337" s="132" t="s">
        <v>147</v>
      </c>
      <c r="F337" s="132" t="s">
        <v>1258</v>
      </c>
      <c r="G337" s="132" t="s">
        <v>220</v>
      </c>
      <c r="H337" s="132" t="s">
        <v>1253</v>
      </c>
      <c r="I337" s="48" t="s">
        <v>567</v>
      </c>
      <c r="J337" s="48"/>
      <c r="K337" s="48" t="s">
        <v>398</v>
      </c>
      <c r="L337" s="48" t="s">
        <v>398</v>
      </c>
      <c r="M337" s="48" t="s">
        <v>1259</v>
      </c>
    </row>
    <row r="338" spans="1:13" x14ac:dyDescent="0.2">
      <c r="A338" s="48" t="s">
        <v>1260</v>
      </c>
      <c r="B338" s="132" t="s">
        <v>1261</v>
      </c>
      <c r="C338" s="132" t="s">
        <v>675</v>
      </c>
      <c r="D338" s="132">
        <v>86</v>
      </c>
      <c r="E338" s="132" t="s">
        <v>98</v>
      </c>
      <c r="F338" s="132" t="s">
        <v>1262</v>
      </c>
      <c r="G338" s="132" t="s">
        <v>217</v>
      </c>
      <c r="H338" s="132" t="s">
        <v>1263</v>
      </c>
      <c r="I338" s="48" t="s">
        <v>567</v>
      </c>
      <c r="J338" s="48"/>
      <c r="K338" s="48" t="s">
        <v>321</v>
      </c>
      <c r="L338" s="48" t="s">
        <v>1264</v>
      </c>
      <c r="M338" s="48"/>
    </row>
    <row r="339" spans="1:13" ht="15" x14ac:dyDescent="0.25">
      <c r="A339" s="171" t="s">
        <v>1265</v>
      </c>
      <c r="B339" s="141" t="s">
        <v>1266</v>
      </c>
      <c r="C339" s="141" t="s">
        <v>237</v>
      </c>
      <c r="D339" s="141">
        <v>83</v>
      </c>
      <c r="E339" s="141" t="s">
        <v>238</v>
      </c>
      <c r="F339" s="179">
        <f>VLOOKUP(A339,'[1]List of Wells - Blank'!$C$4:$R$64,6,FALSE)</f>
        <v>40770</v>
      </c>
      <c r="G339" s="172" t="str">
        <f>VLOOKUP($A339,'[1]List of Wells - Blank'!$C$4:$R$64,7,FALSE)</f>
        <v>PR</v>
      </c>
      <c r="H339" s="172">
        <f>VLOOKUP($A339,'[1]List of Wells - Blank'!$C$4:$R$64,8,FALSE)</f>
        <v>866</v>
      </c>
      <c r="I339" s="172">
        <f>VLOOKUP($A339,'[1]List of Wells - Blank'!$C$4:$R$64,9,FALSE)</f>
        <v>685</v>
      </c>
      <c r="J339" s="172" t="str">
        <f>VLOOKUP($A339,'[1]List of Wells - Blank'!$C$4:$R$64,10,FALSE)</f>
        <v>DV tool at 6,135</v>
      </c>
      <c r="K339" s="172">
        <f>VLOOKUP($A339,'[1]List of Wells - Blank'!$C$4:$R$64,11,FALSE)</f>
        <v>6912</v>
      </c>
      <c r="L339" s="172">
        <f>VLOOKUP($A339,'[1]List of Wells - Blank'!$C$4:$R$64,12,FALSE)</f>
        <v>6400</v>
      </c>
      <c r="M339" s="172" t="str">
        <f>VLOOKUP($A339,'[1]List of Wells - Blank'!$C$4:$R$64,13,FALSE)</f>
        <v>DV tol at 6,135' w/ cement from 6,135' to about 2,100'</v>
      </c>
    </row>
    <row r="340" spans="1:13" x14ac:dyDescent="0.2">
      <c r="A340" s="183" t="s">
        <v>1265</v>
      </c>
      <c r="B340" s="182" t="s">
        <v>1267</v>
      </c>
      <c r="C340" s="182" t="s">
        <v>746</v>
      </c>
      <c r="D340" s="182">
        <v>12</v>
      </c>
      <c r="E340" s="182" t="s">
        <v>98</v>
      </c>
      <c r="F340" s="182">
        <v>40770</v>
      </c>
      <c r="G340" s="182" t="s">
        <v>3</v>
      </c>
      <c r="H340" s="182">
        <v>866</v>
      </c>
      <c r="I340" s="182">
        <v>685</v>
      </c>
      <c r="J340" s="182" t="s">
        <v>1268</v>
      </c>
      <c r="K340" s="182">
        <v>6912</v>
      </c>
      <c r="L340" s="182">
        <v>6400</v>
      </c>
      <c r="M340" s="182" t="s">
        <v>1269</v>
      </c>
    </row>
    <row r="341" spans="1:13" x14ac:dyDescent="0.2">
      <c r="A341" s="183" t="s">
        <v>212</v>
      </c>
      <c r="B341" s="182" t="s">
        <v>1270</v>
      </c>
      <c r="C341" s="182" t="s">
        <v>525</v>
      </c>
      <c r="D341" s="182">
        <v>1474</v>
      </c>
      <c r="E341" s="182" t="s">
        <v>98</v>
      </c>
      <c r="F341" s="182" t="s">
        <v>1271</v>
      </c>
      <c r="G341" s="182" t="s">
        <v>217</v>
      </c>
      <c r="H341" s="182" t="s">
        <v>1272</v>
      </c>
      <c r="I341" s="182" t="s">
        <v>1052</v>
      </c>
      <c r="J341" s="182" t="s">
        <v>1273</v>
      </c>
      <c r="K341" s="182" t="s">
        <v>1274</v>
      </c>
      <c r="L341" s="182" t="s">
        <v>454</v>
      </c>
      <c r="M341" s="182"/>
    </row>
    <row r="342" spans="1:13" x14ac:dyDescent="0.2">
      <c r="A342" s="183" t="s">
        <v>212</v>
      </c>
      <c r="B342" s="182" t="s">
        <v>1270</v>
      </c>
      <c r="C342" s="182" t="s">
        <v>576</v>
      </c>
      <c r="D342" s="182">
        <v>453</v>
      </c>
      <c r="E342" s="182" t="s">
        <v>98</v>
      </c>
      <c r="F342" s="182" t="s">
        <v>1271</v>
      </c>
      <c r="G342" s="182" t="s">
        <v>217</v>
      </c>
      <c r="H342" s="182" t="s">
        <v>1272</v>
      </c>
      <c r="I342" s="182" t="s">
        <v>1052</v>
      </c>
      <c r="J342" s="182" t="s">
        <v>1273</v>
      </c>
      <c r="K342" s="182" t="s">
        <v>1274</v>
      </c>
      <c r="L342" s="182" t="s">
        <v>454</v>
      </c>
      <c r="M342" s="182"/>
    </row>
    <row r="343" spans="1:13" x14ac:dyDescent="0.2">
      <c r="A343" s="48" t="s">
        <v>212</v>
      </c>
      <c r="B343" s="132" t="s">
        <v>1270</v>
      </c>
      <c r="C343" s="132" t="s">
        <v>766</v>
      </c>
      <c r="D343" s="132">
        <v>757</v>
      </c>
      <c r="E343" s="132" t="s">
        <v>98</v>
      </c>
      <c r="F343" s="132" t="s">
        <v>1271</v>
      </c>
      <c r="G343" s="132" t="s">
        <v>217</v>
      </c>
      <c r="H343" s="132" t="s">
        <v>1272</v>
      </c>
      <c r="I343" s="48" t="s">
        <v>1052</v>
      </c>
      <c r="J343" s="48" t="s">
        <v>1273</v>
      </c>
      <c r="K343" s="48" t="s">
        <v>1274</v>
      </c>
      <c r="L343" s="48" t="s">
        <v>454</v>
      </c>
      <c r="M343" s="48"/>
    </row>
    <row r="344" spans="1:13" x14ac:dyDescent="0.2">
      <c r="A344" s="183" t="s">
        <v>210</v>
      </c>
      <c r="B344" s="182" t="s">
        <v>1275</v>
      </c>
      <c r="C344" s="182" t="s">
        <v>318</v>
      </c>
      <c r="D344" s="182">
        <v>215</v>
      </c>
      <c r="E344" s="182" t="s">
        <v>98</v>
      </c>
      <c r="F344" s="182" t="s">
        <v>1276</v>
      </c>
      <c r="G344" s="182" t="s">
        <v>217</v>
      </c>
      <c r="H344" s="182" t="s">
        <v>1277</v>
      </c>
      <c r="I344" s="182" t="s">
        <v>1052</v>
      </c>
      <c r="J344" s="182" t="s">
        <v>1278</v>
      </c>
      <c r="K344" s="182" t="s">
        <v>1279</v>
      </c>
      <c r="L344" s="182" t="s">
        <v>1280</v>
      </c>
      <c r="M344" s="182"/>
    </row>
    <row r="345" spans="1:13" x14ac:dyDescent="0.2">
      <c r="A345" s="183" t="s">
        <v>210</v>
      </c>
      <c r="B345" s="182" t="s">
        <v>1275</v>
      </c>
      <c r="C345" s="182" t="s">
        <v>322</v>
      </c>
      <c r="D345" s="182">
        <v>252</v>
      </c>
      <c r="E345" s="182" t="s">
        <v>98</v>
      </c>
      <c r="F345" s="182" t="s">
        <v>1276</v>
      </c>
      <c r="G345" s="182" t="s">
        <v>217</v>
      </c>
      <c r="H345" s="182" t="s">
        <v>1277</v>
      </c>
      <c r="I345" s="182" t="s">
        <v>1052</v>
      </c>
      <c r="J345" s="182" t="s">
        <v>1278</v>
      </c>
      <c r="K345" s="182" t="s">
        <v>1279</v>
      </c>
      <c r="L345" s="182" t="s">
        <v>1280</v>
      </c>
      <c r="M345" s="182"/>
    </row>
    <row r="346" spans="1:13" x14ac:dyDescent="0.2">
      <c r="A346" s="183" t="s">
        <v>190</v>
      </c>
      <c r="B346" s="182" t="s">
        <v>1281</v>
      </c>
      <c r="C346" s="182" t="s">
        <v>596</v>
      </c>
      <c r="D346" s="182">
        <v>777</v>
      </c>
      <c r="E346" s="182" t="s">
        <v>98</v>
      </c>
      <c r="F346" s="182" t="s">
        <v>1282</v>
      </c>
      <c r="G346" s="182" t="s">
        <v>217</v>
      </c>
      <c r="H346" s="182" t="s">
        <v>1283</v>
      </c>
      <c r="I346" s="182" t="s">
        <v>1052</v>
      </c>
      <c r="J346" s="182" t="s">
        <v>1284</v>
      </c>
      <c r="K346" s="182" t="s">
        <v>529</v>
      </c>
      <c r="L346" s="182" t="s">
        <v>454</v>
      </c>
      <c r="M346" s="182"/>
    </row>
    <row r="347" spans="1:13" x14ac:dyDescent="0.2">
      <c r="A347" s="183" t="s">
        <v>190</v>
      </c>
      <c r="B347" s="182" t="s">
        <v>1281</v>
      </c>
      <c r="C347" s="182" t="s">
        <v>322</v>
      </c>
      <c r="D347" s="182">
        <v>1075</v>
      </c>
      <c r="E347" s="182" t="s">
        <v>98</v>
      </c>
      <c r="F347" s="182" t="s">
        <v>1282</v>
      </c>
      <c r="G347" s="182" t="s">
        <v>217</v>
      </c>
      <c r="H347" s="182" t="s">
        <v>1283</v>
      </c>
      <c r="I347" s="182" t="s">
        <v>1052</v>
      </c>
      <c r="J347" s="182" t="s">
        <v>1284</v>
      </c>
      <c r="K347" s="182" t="s">
        <v>529</v>
      </c>
      <c r="L347" s="182" t="s">
        <v>454</v>
      </c>
      <c r="M347" s="182"/>
    </row>
    <row r="348" spans="1:13" x14ac:dyDescent="0.2">
      <c r="A348" s="48" t="s">
        <v>190</v>
      </c>
      <c r="B348" s="132" t="s">
        <v>1281</v>
      </c>
      <c r="C348" s="132" t="s">
        <v>766</v>
      </c>
      <c r="D348" s="132">
        <v>767</v>
      </c>
      <c r="E348" s="132" t="s">
        <v>98</v>
      </c>
      <c r="F348" s="132" t="s">
        <v>1282</v>
      </c>
      <c r="G348" s="132" t="s">
        <v>217</v>
      </c>
      <c r="H348" s="132" t="s">
        <v>1283</v>
      </c>
      <c r="I348" s="48" t="s">
        <v>1052</v>
      </c>
      <c r="J348" s="48" t="s">
        <v>1284</v>
      </c>
      <c r="K348" s="48" t="s">
        <v>529</v>
      </c>
      <c r="L348" s="48" t="s">
        <v>454</v>
      </c>
      <c r="M348" s="48"/>
    </row>
    <row r="349" spans="1:13" x14ac:dyDescent="0.2">
      <c r="A349" s="183" t="s">
        <v>124</v>
      </c>
      <c r="B349" s="182" t="s">
        <v>1285</v>
      </c>
      <c r="C349" s="182" t="s">
        <v>525</v>
      </c>
      <c r="D349" s="182">
        <v>295</v>
      </c>
      <c r="E349" s="182" t="s">
        <v>98</v>
      </c>
      <c r="F349" s="182" t="s">
        <v>1286</v>
      </c>
      <c r="G349" s="182" t="s">
        <v>217</v>
      </c>
      <c r="H349" s="182" t="s">
        <v>893</v>
      </c>
      <c r="I349" s="182" t="s">
        <v>1052</v>
      </c>
      <c r="J349" s="182" t="s">
        <v>1287</v>
      </c>
      <c r="K349" s="182" t="s">
        <v>1288</v>
      </c>
      <c r="L349" s="182" t="s">
        <v>1289</v>
      </c>
      <c r="M349" s="182"/>
    </row>
    <row r="350" spans="1:13" x14ac:dyDescent="0.2">
      <c r="A350" s="183" t="s">
        <v>124</v>
      </c>
      <c r="B350" s="182" t="s">
        <v>1285</v>
      </c>
      <c r="C350" s="182" t="s">
        <v>322</v>
      </c>
      <c r="D350" s="182">
        <v>1387</v>
      </c>
      <c r="E350" s="182" t="s">
        <v>98</v>
      </c>
      <c r="F350" s="182" t="s">
        <v>1286</v>
      </c>
      <c r="G350" s="182" t="s">
        <v>217</v>
      </c>
      <c r="H350" s="182" t="s">
        <v>893</v>
      </c>
      <c r="I350" s="182" t="s">
        <v>1052</v>
      </c>
      <c r="J350" s="182" t="s">
        <v>1287</v>
      </c>
      <c r="K350" s="182" t="s">
        <v>1288</v>
      </c>
      <c r="L350" s="182" t="s">
        <v>1289</v>
      </c>
      <c r="M350" s="182"/>
    </row>
    <row r="351" spans="1:13" x14ac:dyDescent="0.2">
      <c r="A351" s="56" t="s">
        <v>1290</v>
      </c>
      <c r="B351" s="56" t="s">
        <v>1291</v>
      </c>
      <c r="C351" s="56" t="s">
        <v>766</v>
      </c>
      <c r="D351" s="56">
        <v>1217</v>
      </c>
      <c r="E351" s="56" t="s">
        <v>98</v>
      </c>
      <c r="F351" s="56" t="s">
        <v>1292</v>
      </c>
      <c r="G351" s="56" t="s">
        <v>3</v>
      </c>
      <c r="H351" s="45" t="s">
        <v>1293</v>
      </c>
      <c r="I351" s="56" t="s">
        <v>1294</v>
      </c>
      <c r="J351" s="56"/>
      <c r="K351" s="56" t="s">
        <v>1295</v>
      </c>
      <c r="L351" s="56" t="s">
        <v>1296</v>
      </c>
      <c r="M351" s="56"/>
    </row>
    <row r="352" spans="1:13" x14ac:dyDescent="0.2">
      <c r="A352" s="56" t="s">
        <v>1297</v>
      </c>
      <c r="B352" s="56" t="s">
        <v>1298</v>
      </c>
      <c r="C352" s="56" t="s">
        <v>766</v>
      </c>
      <c r="D352" s="56">
        <v>1494</v>
      </c>
      <c r="E352" s="56" t="s">
        <v>98</v>
      </c>
      <c r="F352" s="56" t="s">
        <v>1299</v>
      </c>
      <c r="G352" s="56" t="s">
        <v>3</v>
      </c>
      <c r="H352" s="45" t="s">
        <v>276</v>
      </c>
      <c r="I352" s="56" t="s">
        <v>1294</v>
      </c>
      <c r="J352" s="56"/>
      <c r="K352" s="56" t="s">
        <v>1300</v>
      </c>
      <c r="L352" s="56" t="s">
        <v>1301</v>
      </c>
      <c r="M352" s="56"/>
    </row>
    <row r="353" spans="1:13" x14ac:dyDescent="0.2">
      <c r="A353" s="53" t="s">
        <v>1302</v>
      </c>
      <c r="B353" s="159" t="s">
        <v>1303</v>
      </c>
      <c r="C353" s="159" t="s">
        <v>766</v>
      </c>
      <c r="D353" s="159">
        <v>504</v>
      </c>
      <c r="E353" s="159" t="s">
        <v>98</v>
      </c>
      <c r="F353" s="159" t="s">
        <v>1304</v>
      </c>
      <c r="G353" s="159" t="s">
        <v>3</v>
      </c>
      <c r="H353" s="159" t="s">
        <v>1305</v>
      </c>
      <c r="I353" s="53" t="s">
        <v>1294</v>
      </c>
      <c r="J353" s="53"/>
      <c r="K353" s="53" t="s">
        <v>1306</v>
      </c>
      <c r="L353" s="53" t="s">
        <v>1307</v>
      </c>
      <c r="M353" s="53"/>
    </row>
    <row r="354" spans="1:13" ht="15" x14ac:dyDescent="0.25">
      <c r="A354" s="171" t="s">
        <v>1308</v>
      </c>
      <c r="B354" s="141" t="s">
        <v>1309</v>
      </c>
      <c r="C354" s="141" t="s">
        <v>237</v>
      </c>
      <c r="D354" s="141">
        <v>370</v>
      </c>
      <c r="E354" s="141" t="s">
        <v>238</v>
      </c>
      <c r="F354" s="179">
        <f>VLOOKUP(A354,'[1]List of Wells - Blank'!$C$4:$R$64,6,FALSE)</f>
        <v>40912</v>
      </c>
      <c r="G354" s="172" t="str">
        <f>VLOOKUP($A354,'[1]List of Wells - Blank'!$C$4:$R$64,7,FALSE)</f>
        <v>PR</v>
      </c>
      <c r="H354" s="172">
        <f>VLOOKUP($A354,'[1]List of Wells - Blank'!$C$4:$R$64,8,FALSE)</f>
        <v>915</v>
      </c>
      <c r="I354" s="172">
        <f>VLOOKUP($A354,'[1]List of Wells - Blank'!$C$4:$R$64,9,FALSE)</f>
        <v>800</v>
      </c>
      <c r="J354" s="172" t="str">
        <f>VLOOKUP($A354,'[1]List of Wells - Blank'!$C$4:$R$64,10,FALSE)</f>
        <v>None</v>
      </c>
      <c r="K354" s="172">
        <f>VLOOKUP($A354,'[1]List of Wells - Blank'!$C$4:$R$64,11,FALSE)</f>
        <v>7000</v>
      </c>
      <c r="L354" s="172">
        <f>VLOOKUP($A354,'[1]List of Wells - Blank'!$C$4:$R$64,12,FALSE)</f>
        <v>1550</v>
      </c>
      <c r="M354" s="172"/>
    </row>
    <row r="355" spans="1:13" x14ac:dyDescent="0.2">
      <c r="A355" s="183" t="s">
        <v>1308</v>
      </c>
      <c r="B355" s="182" t="s">
        <v>1310</v>
      </c>
      <c r="C355" s="182" t="s">
        <v>545</v>
      </c>
      <c r="D355" s="182">
        <v>366</v>
      </c>
      <c r="E355" s="182" t="s">
        <v>98</v>
      </c>
      <c r="F355" s="182">
        <v>40912</v>
      </c>
      <c r="G355" s="182" t="s">
        <v>3</v>
      </c>
      <c r="H355" s="182">
        <v>915</v>
      </c>
      <c r="I355" s="182">
        <v>800</v>
      </c>
      <c r="J355" s="182" t="s">
        <v>542</v>
      </c>
      <c r="K355" s="182">
        <v>7000</v>
      </c>
      <c r="L355" s="182">
        <v>1550</v>
      </c>
      <c r="M355" s="182"/>
    </row>
    <row r="356" spans="1:13" x14ac:dyDescent="0.2">
      <c r="A356" s="53" t="s">
        <v>1311</v>
      </c>
      <c r="B356" s="159" t="s">
        <v>1312</v>
      </c>
      <c r="C356" s="159" t="s">
        <v>609</v>
      </c>
      <c r="D356" s="159">
        <v>155</v>
      </c>
      <c r="E356" s="159" t="s">
        <v>98</v>
      </c>
      <c r="F356" s="159" t="s">
        <v>1313</v>
      </c>
      <c r="G356" s="159" t="s">
        <v>217</v>
      </c>
      <c r="H356" s="159" t="s">
        <v>1277</v>
      </c>
      <c r="I356" s="53" t="s">
        <v>567</v>
      </c>
      <c r="J356" s="53"/>
      <c r="K356" s="53" t="s">
        <v>1314</v>
      </c>
      <c r="L356" s="53" t="s">
        <v>1315</v>
      </c>
      <c r="M356" s="53"/>
    </row>
    <row r="357" spans="1:13" ht="15" x14ac:dyDescent="0.25">
      <c r="A357" s="171" t="s">
        <v>1316</v>
      </c>
      <c r="B357" s="141" t="s">
        <v>1317</v>
      </c>
      <c r="C357" s="141" t="s">
        <v>237</v>
      </c>
      <c r="D357" s="141">
        <v>855</v>
      </c>
      <c r="E357" s="141" t="s">
        <v>238</v>
      </c>
      <c r="F357" s="179">
        <f>VLOOKUP(A357,'[1]List of Wells - Blank'!$C$4:$R$64,6,FALSE)</f>
        <v>40772</v>
      </c>
      <c r="G357" s="172" t="str">
        <f>VLOOKUP($A357,'[1]List of Wells - Blank'!$C$4:$R$64,7,FALSE)</f>
        <v>PR</v>
      </c>
      <c r="H357" s="172">
        <f>VLOOKUP($A357,'[1]List of Wells - Blank'!$C$4:$R$64,8,FALSE)</f>
        <v>930</v>
      </c>
      <c r="I357" s="172">
        <f>VLOOKUP($A357,'[1]List of Wells - Blank'!$C$4:$R$64,9,FALSE)</f>
        <v>720</v>
      </c>
      <c r="J357" s="172" t="str">
        <f>VLOOKUP($A357,'[1]List of Wells - Blank'!$C$4:$R$64,10,FALSE)</f>
        <v>None</v>
      </c>
      <c r="K357" s="172" t="str">
        <f>VLOOKUP($A357,'[1]List of Wells - Blank'!$C$4:$R$64,11,FALSE)</f>
        <v>7357</v>
      </c>
      <c r="L357" s="172">
        <f>VLOOKUP($A357,'[1]List of Wells - Blank'!$C$4:$R$64,12,FALSE)</f>
        <v>750</v>
      </c>
      <c r="M357" s="172" t="str">
        <f>VLOOKUP($A357,'[1]List of Wells - Blank'!$C$4:$R$64,13,FALSE)</f>
        <v>DV tool at 7921</v>
      </c>
    </row>
    <row r="358" spans="1:13" x14ac:dyDescent="0.2">
      <c r="A358" s="183" t="s">
        <v>1316</v>
      </c>
      <c r="B358" s="182" t="s">
        <v>1318</v>
      </c>
      <c r="C358" s="182" t="s">
        <v>545</v>
      </c>
      <c r="D358" s="182">
        <v>1294</v>
      </c>
      <c r="E358" s="182" t="s">
        <v>98</v>
      </c>
      <c r="F358" s="182">
        <v>40772</v>
      </c>
      <c r="G358" s="182" t="s">
        <v>3</v>
      </c>
      <c r="H358" s="182">
        <v>930</v>
      </c>
      <c r="I358" s="182">
        <v>720</v>
      </c>
      <c r="J358" s="182" t="s">
        <v>542</v>
      </c>
      <c r="K358" s="182" t="s">
        <v>1319</v>
      </c>
      <c r="L358" s="182">
        <v>750</v>
      </c>
      <c r="M358" s="182" t="s">
        <v>1320</v>
      </c>
    </row>
    <row r="359" spans="1:13" ht="15" x14ac:dyDescent="0.25">
      <c r="A359" s="171" t="s">
        <v>1321</v>
      </c>
      <c r="B359" s="141" t="s">
        <v>1322</v>
      </c>
      <c r="C359" s="141" t="s">
        <v>237</v>
      </c>
      <c r="D359" s="141">
        <v>1719</v>
      </c>
      <c r="E359" s="141" t="s">
        <v>238</v>
      </c>
      <c r="F359" s="179">
        <f>VLOOKUP(A359,'[1]List of Wells - Blank'!$C$4:$R$64,6,FALSE)</f>
        <v>40778</v>
      </c>
      <c r="G359" s="172" t="str">
        <f>VLOOKUP($A359,'[1]List of Wells - Blank'!$C$4:$R$64,7,FALSE)</f>
        <v>PR</v>
      </c>
      <c r="H359" s="172">
        <f>VLOOKUP($A359,'[1]List of Wells - Blank'!$C$4:$R$64,8,FALSE)</f>
        <v>939</v>
      </c>
      <c r="I359" s="172">
        <f>VLOOKUP($A359,'[1]List of Wells - Blank'!$C$4:$R$64,9,FALSE)</f>
        <v>720</v>
      </c>
      <c r="J359" s="172" t="str">
        <f>VLOOKUP($A359,'[1]List of Wells - Blank'!$C$4:$R$64,10,FALSE)</f>
        <v>None</v>
      </c>
      <c r="K359" s="172" t="str">
        <f>VLOOKUP($A359,'[1]List of Wells - Blank'!$C$4:$R$64,11,FALSE)</f>
        <v>6910</v>
      </c>
      <c r="L359" s="172">
        <f>VLOOKUP($A359,'[1]List of Wells - Blank'!$C$4:$R$64,12,FALSE)</f>
        <v>750</v>
      </c>
      <c r="M359" s="172" t="str">
        <f>VLOOKUP($A359,'[1]List of Wells - Blank'!$C$4:$R$64,13,FALSE)</f>
        <v>DV tool at 7599'</v>
      </c>
    </row>
    <row r="360" spans="1:13" ht="15" x14ac:dyDescent="0.25">
      <c r="A360" s="171" t="s">
        <v>1323</v>
      </c>
      <c r="B360" s="141" t="s">
        <v>1324</v>
      </c>
      <c r="C360" s="141" t="s">
        <v>237</v>
      </c>
      <c r="D360" s="141">
        <v>1826</v>
      </c>
      <c r="E360" s="141" t="s">
        <v>238</v>
      </c>
      <c r="F360" s="179">
        <f>VLOOKUP(A360,'[1]List of Wells - Blank'!$C$4:$R$64,6,FALSE)</f>
        <v>40769</v>
      </c>
      <c r="G360" s="172" t="str">
        <f>VLOOKUP($A360,'[1]List of Wells - Blank'!$C$4:$R$64,7,FALSE)</f>
        <v>PR</v>
      </c>
      <c r="H360" s="172">
        <f>VLOOKUP($A360,'[1]List of Wells - Blank'!$C$4:$R$64,8,FALSE)</f>
        <v>921</v>
      </c>
      <c r="I360" s="172">
        <f>VLOOKUP($A360,'[1]List of Wells - Blank'!$C$4:$R$64,9,FALSE)</f>
        <v>720</v>
      </c>
      <c r="J360" s="172" t="str">
        <f>VLOOKUP($A360,'[1]List of Wells - Blank'!$C$4:$R$64,10,FALSE)</f>
        <v>None</v>
      </c>
      <c r="K360" s="172" t="str">
        <f>VLOOKUP($A360,'[1]List of Wells - Blank'!$C$4:$R$64,11,FALSE)</f>
        <v>7423</v>
      </c>
      <c r="L360" s="172">
        <f>VLOOKUP($A360,'[1]List of Wells - Blank'!$C$4:$R$64,12,FALSE)</f>
        <v>650</v>
      </c>
      <c r="M360" s="172" t="str">
        <f>VLOOKUP($A360,'[1]List of Wells - Blank'!$C$4:$R$64,13,FALSE)</f>
        <v>DV tool at 7957'</v>
      </c>
    </row>
    <row r="361" spans="1:13" x14ac:dyDescent="0.2">
      <c r="A361" s="133" t="s">
        <v>1325</v>
      </c>
      <c r="B361" s="134" t="s">
        <v>1326</v>
      </c>
      <c r="C361" s="134" t="s">
        <v>545</v>
      </c>
      <c r="D361" s="134">
        <v>366</v>
      </c>
      <c r="E361" s="134" t="s">
        <v>147</v>
      </c>
      <c r="F361" s="134" t="s">
        <v>398</v>
      </c>
      <c r="G361" s="134" t="s">
        <v>70</v>
      </c>
      <c r="H361" s="134" t="s">
        <v>398</v>
      </c>
      <c r="I361" s="136" t="s">
        <v>398</v>
      </c>
      <c r="J361" s="137" t="s">
        <v>398</v>
      </c>
      <c r="K361" s="138" t="s">
        <v>398</v>
      </c>
      <c r="L361" s="134" t="s">
        <v>398</v>
      </c>
      <c r="M361" s="164" t="s">
        <v>1327</v>
      </c>
    </row>
    <row r="362" spans="1:13" x14ac:dyDescent="0.2">
      <c r="A362" s="32" t="s">
        <v>1328</v>
      </c>
      <c r="B362" s="33" t="s">
        <v>1329</v>
      </c>
      <c r="C362" s="33" t="s">
        <v>609</v>
      </c>
      <c r="D362" s="33">
        <v>294</v>
      </c>
      <c r="E362" s="33" t="s">
        <v>98</v>
      </c>
      <c r="F362" s="33" t="s">
        <v>1330</v>
      </c>
      <c r="G362" s="33" t="s">
        <v>1331</v>
      </c>
      <c r="H362" s="33" t="s">
        <v>1332</v>
      </c>
      <c r="I362" s="34" t="s">
        <v>567</v>
      </c>
      <c r="J362" s="32"/>
      <c r="K362" s="49" t="s">
        <v>1288</v>
      </c>
      <c r="L362" s="35" t="s">
        <v>1333</v>
      </c>
      <c r="M362" s="47"/>
    </row>
    <row r="363" spans="1:13" x14ac:dyDescent="0.2">
      <c r="A363" s="39" t="s">
        <v>1334</v>
      </c>
      <c r="B363" s="37" t="s">
        <v>1335</v>
      </c>
      <c r="C363" s="37" t="s">
        <v>766</v>
      </c>
      <c r="D363" s="37">
        <v>263</v>
      </c>
      <c r="E363" s="37" t="s">
        <v>98</v>
      </c>
      <c r="F363" s="37" t="s">
        <v>1336</v>
      </c>
      <c r="G363" s="37" t="s">
        <v>217</v>
      </c>
      <c r="H363" s="37" t="s">
        <v>1337</v>
      </c>
      <c r="I363" s="38" t="s">
        <v>567</v>
      </c>
      <c r="J363" s="39"/>
      <c r="K363" s="54" t="s">
        <v>641</v>
      </c>
      <c r="L363" s="40" t="s">
        <v>1032</v>
      </c>
      <c r="M363" s="52"/>
    </row>
    <row r="364" spans="1:13" x14ac:dyDescent="0.2">
      <c r="A364" s="133" t="s">
        <v>1338</v>
      </c>
      <c r="B364" s="134" t="s">
        <v>1339</v>
      </c>
      <c r="C364" s="134" t="s">
        <v>576</v>
      </c>
      <c r="D364" s="134">
        <v>590</v>
      </c>
      <c r="E364" s="134" t="s">
        <v>98</v>
      </c>
      <c r="F364" s="134" t="s">
        <v>1340</v>
      </c>
      <c r="G364" s="134" t="s">
        <v>3</v>
      </c>
      <c r="H364" s="134" t="s">
        <v>332</v>
      </c>
      <c r="I364" s="136" t="s">
        <v>567</v>
      </c>
      <c r="J364" s="137"/>
      <c r="K364" s="138" t="s">
        <v>1341</v>
      </c>
      <c r="L364" s="134" t="s">
        <v>1342</v>
      </c>
      <c r="M364" s="139"/>
    </row>
    <row r="365" spans="1:13" ht="25.5" x14ac:dyDescent="0.2">
      <c r="A365" s="39" t="s">
        <v>1338</v>
      </c>
      <c r="B365" s="37" t="s">
        <v>1343</v>
      </c>
      <c r="C365" s="37" t="s">
        <v>1344</v>
      </c>
      <c r="D365" s="37">
        <v>111</v>
      </c>
      <c r="E365" s="37" t="s">
        <v>98</v>
      </c>
      <c r="F365" s="37" t="s">
        <v>1340</v>
      </c>
      <c r="G365" s="37" t="s">
        <v>217</v>
      </c>
      <c r="H365" s="37" t="s">
        <v>332</v>
      </c>
      <c r="I365" s="38" t="s">
        <v>567</v>
      </c>
      <c r="J365" s="39"/>
      <c r="K365" s="54" t="s">
        <v>1341</v>
      </c>
      <c r="L365" s="40" t="s">
        <v>1342</v>
      </c>
      <c r="M365" s="52"/>
    </row>
    <row r="366" spans="1:13" x14ac:dyDescent="0.2">
      <c r="A366" s="39" t="s">
        <v>1345</v>
      </c>
      <c r="B366" s="37" t="s">
        <v>1346</v>
      </c>
      <c r="C366" s="134"/>
      <c r="D366" s="37">
        <v>97</v>
      </c>
      <c r="E366" s="37" t="s">
        <v>98</v>
      </c>
      <c r="F366" s="165">
        <f>VLOOKUP(A366,[2]Sheet2!$B$3:$I$61,8,FALSE)</f>
        <v>40790</v>
      </c>
      <c r="G366" s="37" t="s">
        <v>217</v>
      </c>
      <c r="H366" s="166">
        <f>VLOOKUP(A366,[2]Sheet2!$B$3:$M$61,12,FALSE)</f>
        <v>995</v>
      </c>
      <c r="I366" s="184">
        <v>1700</v>
      </c>
      <c r="J366" s="185" t="s">
        <v>542</v>
      </c>
      <c r="K366" s="186">
        <v>6979</v>
      </c>
      <c r="L366" s="166">
        <v>2220</v>
      </c>
      <c r="M366" s="187" t="s">
        <v>1347</v>
      </c>
    </row>
    <row r="367" spans="1:13" x14ac:dyDescent="0.2">
      <c r="A367" s="133" t="s">
        <v>1348</v>
      </c>
      <c r="B367" s="134" t="s">
        <v>1349</v>
      </c>
      <c r="C367" s="134" t="s">
        <v>576</v>
      </c>
      <c r="D367" s="134">
        <v>1242</v>
      </c>
      <c r="E367" s="134" t="s">
        <v>98</v>
      </c>
      <c r="F367" s="134" t="s">
        <v>1350</v>
      </c>
      <c r="G367" s="134" t="s">
        <v>3</v>
      </c>
      <c r="H367" s="134" t="s">
        <v>1351</v>
      </c>
      <c r="I367" s="134" t="s">
        <v>567</v>
      </c>
      <c r="J367" s="138"/>
      <c r="K367" s="138" t="s">
        <v>1352</v>
      </c>
      <c r="L367" s="134" t="s">
        <v>1353</v>
      </c>
      <c r="M367" s="139"/>
    </row>
    <row r="368" spans="1:13" x14ac:dyDescent="0.2">
      <c r="A368" s="39" t="s">
        <v>1348</v>
      </c>
      <c r="B368" s="37" t="s">
        <v>1354</v>
      </c>
      <c r="C368" s="37" t="s">
        <v>680</v>
      </c>
      <c r="D368" s="37">
        <v>118</v>
      </c>
      <c r="E368" s="37" t="s">
        <v>98</v>
      </c>
      <c r="F368" s="37" t="s">
        <v>1350</v>
      </c>
      <c r="G368" s="37" t="s">
        <v>217</v>
      </c>
      <c r="H368" s="37" t="s">
        <v>1351</v>
      </c>
      <c r="I368" s="40" t="s">
        <v>567</v>
      </c>
      <c r="J368" s="54"/>
      <c r="K368" s="54" t="s">
        <v>1352</v>
      </c>
      <c r="L368" s="40" t="s">
        <v>1353</v>
      </c>
      <c r="M368" s="52"/>
    </row>
    <row r="369" spans="1:13" x14ac:dyDescent="0.2">
      <c r="A369" s="152" t="s">
        <v>1355</v>
      </c>
      <c r="B369" s="155" t="s">
        <v>1356</v>
      </c>
      <c r="C369" s="155" t="s">
        <v>609</v>
      </c>
      <c r="D369" s="155">
        <v>1477</v>
      </c>
      <c r="E369" s="155" t="s">
        <v>98</v>
      </c>
      <c r="F369" s="155" t="s">
        <v>1357</v>
      </c>
      <c r="G369" s="155" t="s">
        <v>3</v>
      </c>
      <c r="H369" s="156" t="s">
        <v>1351</v>
      </c>
      <c r="I369" s="155" t="s">
        <v>949</v>
      </c>
      <c r="J369" s="157"/>
      <c r="K369" s="157" t="s">
        <v>1358</v>
      </c>
      <c r="L369" s="155" t="s">
        <v>1359</v>
      </c>
      <c r="M369" s="158"/>
    </row>
    <row r="370" spans="1:13" x14ac:dyDescent="0.2">
      <c r="A370" s="32" t="s">
        <v>1360</v>
      </c>
      <c r="B370" s="33" t="s">
        <v>1361</v>
      </c>
      <c r="C370" s="33" t="s">
        <v>1362</v>
      </c>
      <c r="D370" s="33">
        <v>219</v>
      </c>
      <c r="E370" s="33" t="s">
        <v>98</v>
      </c>
      <c r="F370" s="33" t="s">
        <v>1363</v>
      </c>
      <c r="G370" s="33" t="s">
        <v>1331</v>
      </c>
      <c r="H370" s="33" t="s">
        <v>1364</v>
      </c>
      <c r="I370" s="35" t="s">
        <v>1365</v>
      </c>
      <c r="J370" s="49"/>
      <c r="K370" s="49" t="s">
        <v>1366</v>
      </c>
      <c r="L370" s="35" t="s">
        <v>1367</v>
      </c>
      <c r="M370" s="47"/>
    </row>
    <row r="371" spans="1:13" x14ac:dyDescent="0.2">
      <c r="A371" s="152" t="s">
        <v>1368</v>
      </c>
      <c r="B371" s="155" t="s">
        <v>1369</v>
      </c>
      <c r="C371" s="155" t="s">
        <v>231</v>
      </c>
      <c r="D371" s="155">
        <v>1326</v>
      </c>
      <c r="E371" s="155" t="s">
        <v>98</v>
      </c>
      <c r="F371" s="155" t="s">
        <v>1370</v>
      </c>
      <c r="G371" s="155" t="s">
        <v>218</v>
      </c>
      <c r="H371" s="156" t="s">
        <v>332</v>
      </c>
      <c r="I371" s="155" t="s">
        <v>866</v>
      </c>
      <c r="J371" s="157" t="s">
        <v>1371</v>
      </c>
      <c r="K371" s="157" t="s">
        <v>1372</v>
      </c>
      <c r="L371" s="155" t="s">
        <v>1373</v>
      </c>
      <c r="M371" s="158"/>
    </row>
    <row r="372" spans="1:13" x14ac:dyDescent="0.2">
      <c r="A372" s="32" t="s">
        <v>1374</v>
      </c>
      <c r="B372" s="33" t="s">
        <v>1375</v>
      </c>
      <c r="C372" s="33" t="s">
        <v>224</v>
      </c>
      <c r="D372" s="33">
        <v>1345</v>
      </c>
      <c r="E372" s="33" t="s">
        <v>98</v>
      </c>
      <c r="F372" s="33" t="s">
        <v>1262</v>
      </c>
      <c r="G372" s="33" t="s">
        <v>91</v>
      </c>
      <c r="H372" s="33" t="s">
        <v>1376</v>
      </c>
      <c r="I372" s="35" t="s">
        <v>228</v>
      </c>
      <c r="J372" s="49" t="s">
        <v>1377</v>
      </c>
      <c r="K372" s="49" t="s">
        <v>229</v>
      </c>
      <c r="L372" s="35" t="s">
        <v>1091</v>
      </c>
      <c r="M372" s="47" t="s">
        <v>740</v>
      </c>
    </row>
    <row r="373" spans="1:13" x14ac:dyDescent="0.2">
      <c r="A373" s="32" t="s">
        <v>1374</v>
      </c>
      <c r="B373" s="33" t="s">
        <v>1375</v>
      </c>
      <c r="C373" s="33" t="s">
        <v>231</v>
      </c>
      <c r="D373" s="33">
        <v>968</v>
      </c>
      <c r="E373" s="33" t="s">
        <v>98</v>
      </c>
      <c r="F373" s="33" t="s">
        <v>1262</v>
      </c>
      <c r="G373" s="33" t="s">
        <v>218</v>
      </c>
      <c r="H373" s="33" t="s">
        <v>1376</v>
      </c>
      <c r="I373" s="35" t="s">
        <v>634</v>
      </c>
      <c r="J373" s="49" t="s">
        <v>1378</v>
      </c>
      <c r="K373" s="49" t="s">
        <v>229</v>
      </c>
      <c r="L373" s="35" t="s">
        <v>1091</v>
      </c>
      <c r="M373" s="47" t="s">
        <v>740</v>
      </c>
    </row>
    <row r="374" spans="1:13" x14ac:dyDescent="0.2">
      <c r="A374" s="32" t="s">
        <v>1379</v>
      </c>
      <c r="B374" s="33" t="s">
        <v>1380</v>
      </c>
      <c r="C374" s="33" t="s">
        <v>224</v>
      </c>
      <c r="D374" s="33">
        <v>1144</v>
      </c>
      <c r="E374" s="33" t="s">
        <v>98</v>
      </c>
      <c r="F374" s="33" t="s">
        <v>1336</v>
      </c>
      <c r="G374" s="33" t="s">
        <v>3</v>
      </c>
      <c r="H374" s="33" t="s">
        <v>897</v>
      </c>
      <c r="I374" s="35" t="s">
        <v>228</v>
      </c>
      <c r="J374" s="49"/>
      <c r="K374" s="49" t="s">
        <v>229</v>
      </c>
      <c r="L374" s="35"/>
      <c r="M374" s="47" t="s">
        <v>247</v>
      </c>
    </row>
    <row r="375" spans="1:13" x14ac:dyDescent="0.2">
      <c r="A375" s="32" t="s">
        <v>1379</v>
      </c>
      <c r="B375" s="33" t="s">
        <v>1380</v>
      </c>
      <c r="C375" s="33" t="s">
        <v>231</v>
      </c>
      <c r="D375" s="33">
        <v>939</v>
      </c>
      <c r="E375" s="33" t="s">
        <v>98</v>
      </c>
      <c r="F375" s="33" t="s">
        <v>1336</v>
      </c>
      <c r="G375" s="33" t="s">
        <v>218</v>
      </c>
      <c r="H375" s="33" t="s">
        <v>1085</v>
      </c>
      <c r="I375" s="35" t="s">
        <v>634</v>
      </c>
      <c r="J375" s="49"/>
      <c r="K375" s="49" t="s">
        <v>229</v>
      </c>
      <c r="L375" s="35" t="s">
        <v>660</v>
      </c>
      <c r="M375" s="47" t="s">
        <v>247</v>
      </c>
    </row>
    <row r="376" spans="1:13" x14ac:dyDescent="0.2">
      <c r="A376" s="32" t="s">
        <v>1381</v>
      </c>
      <c r="B376" s="33" t="s">
        <v>1382</v>
      </c>
      <c r="C376" s="33" t="s">
        <v>231</v>
      </c>
      <c r="D376" s="33">
        <v>133</v>
      </c>
      <c r="E376" s="33" t="s">
        <v>98</v>
      </c>
      <c r="F376" s="33" t="s">
        <v>1383</v>
      </c>
      <c r="G376" s="33" t="s">
        <v>3</v>
      </c>
      <c r="H376" s="33" t="s">
        <v>1384</v>
      </c>
      <c r="I376" s="35" t="s">
        <v>634</v>
      </c>
      <c r="J376" s="49" t="s">
        <v>1385</v>
      </c>
      <c r="K376" s="49" t="s">
        <v>1319</v>
      </c>
      <c r="L376" s="35" t="s">
        <v>1386</v>
      </c>
      <c r="M376" s="47"/>
    </row>
    <row r="377" spans="1:13" x14ac:dyDescent="0.2">
      <c r="A377" s="152" t="s">
        <v>1387</v>
      </c>
      <c r="B377" s="155" t="s">
        <v>1388</v>
      </c>
      <c r="C377" s="155" t="s">
        <v>231</v>
      </c>
      <c r="D377" s="155">
        <v>1339</v>
      </c>
      <c r="E377" s="155" t="s">
        <v>98</v>
      </c>
      <c r="F377" s="155" t="s">
        <v>1389</v>
      </c>
      <c r="G377" s="155" t="s">
        <v>218</v>
      </c>
      <c r="H377" s="156" t="s">
        <v>1085</v>
      </c>
      <c r="I377" s="155" t="s">
        <v>1390</v>
      </c>
      <c r="J377" s="157" t="s">
        <v>1391</v>
      </c>
      <c r="K377" s="157" t="s">
        <v>1392</v>
      </c>
      <c r="L377" s="155" t="s">
        <v>455</v>
      </c>
      <c r="M377" s="158"/>
    </row>
    <row r="378" spans="1:13" x14ac:dyDescent="0.2">
      <c r="A378" s="133" t="s">
        <v>141</v>
      </c>
      <c r="B378" s="134" t="s">
        <v>142</v>
      </c>
      <c r="C378" s="134" t="s">
        <v>525</v>
      </c>
      <c r="D378" s="134">
        <v>174</v>
      </c>
      <c r="E378" s="134" t="s">
        <v>98</v>
      </c>
      <c r="F378" s="134" t="s">
        <v>1393</v>
      </c>
      <c r="G378" s="134" t="s">
        <v>217</v>
      </c>
      <c r="H378" s="134" t="s">
        <v>1394</v>
      </c>
      <c r="I378" s="134" t="s">
        <v>320</v>
      </c>
      <c r="J378" s="138"/>
      <c r="K378" s="138" t="s">
        <v>772</v>
      </c>
      <c r="L378" s="134" t="s">
        <v>1395</v>
      </c>
      <c r="M378" s="139"/>
    </row>
    <row r="379" spans="1:13" x14ac:dyDescent="0.2">
      <c r="A379" s="133" t="s">
        <v>141</v>
      </c>
      <c r="B379" s="134" t="s">
        <v>142</v>
      </c>
      <c r="C379" s="134" t="s">
        <v>322</v>
      </c>
      <c r="D379" s="134">
        <v>983</v>
      </c>
      <c r="E379" s="134" t="s">
        <v>98</v>
      </c>
      <c r="F379" s="134" t="s">
        <v>1393</v>
      </c>
      <c r="G379" s="134" t="s">
        <v>217</v>
      </c>
      <c r="H379" s="134" t="s">
        <v>1394</v>
      </c>
      <c r="I379" s="134" t="s">
        <v>320</v>
      </c>
      <c r="J379" s="138"/>
      <c r="K379" s="138" t="s">
        <v>772</v>
      </c>
      <c r="L379" s="134" t="s">
        <v>1395</v>
      </c>
      <c r="M379" s="139"/>
    </row>
    <row r="380" spans="1:13" x14ac:dyDescent="0.2">
      <c r="A380" s="133" t="s">
        <v>122</v>
      </c>
      <c r="B380" s="134" t="s">
        <v>123</v>
      </c>
      <c r="C380" s="134" t="s">
        <v>525</v>
      </c>
      <c r="D380" s="134">
        <v>235</v>
      </c>
      <c r="E380" s="134" t="s">
        <v>98</v>
      </c>
      <c r="F380" s="134" t="s">
        <v>1396</v>
      </c>
      <c r="G380" s="134" t="s">
        <v>217</v>
      </c>
      <c r="H380" s="134" t="s">
        <v>1397</v>
      </c>
      <c r="I380" s="134" t="s">
        <v>320</v>
      </c>
      <c r="J380" s="138"/>
      <c r="K380" s="138" t="s">
        <v>1398</v>
      </c>
      <c r="L380" s="134" t="s">
        <v>1399</v>
      </c>
      <c r="M380" s="139"/>
    </row>
    <row r="381" spans="1:13" x14ac:dyDescent="0.2">
      <c r="A381" s="133" t="s">
        <v>122</v>
      </c>
      <c r="B381" s="134" t="s">
        <v>123</v>
      </c>
      <c r="C381" s="134" t="s">
        <v>322</v>
      </c>
      <c r="D381" s="134">
        <v>1394</v>
      </c>
      <c r="E381" s="134" t="s">
        <v>98</v>
      </c>
      <c r="F381" s="134" t="s">
        <v>1396</v>
      </c>
      <c r="G381" s="134" t="s">
        <v>217</v>
      </c>
      <c r="H381" s="134" t="s">
        <v>1397</v>
      </c>
      <c r="I381" s="134" t="s">
        <v>320</v>
      </c>
      <c r="J381" s="138"/>
      <c r="K381" s="138" t="s">
        <v>1398</v>
      </c>
      <c r="L381" s="134" t="s">
        <v>1399</v>
      </c>
      <c r="M381" s="139"/>
    </row>
    <row r="382" spans="1:13" x14ac:dyDescent="0.2">
      <c r="A382" s="133" t="s">
        <v>116</v>
      </c>
      <c r="B382" s="134" t="s">
        <v>117</v>
      </c>
      <c r="C382" s="134" t="s">
        <v>525</v>
      </c>
      <c r="D382" s="134">
        <v>259</v>
      </c>
      <c r="E382" s="134" t="s">
        <v>98</v>
      </c>
      <c r="F382" s="134" t="s">
        <v>1400</v>
      </c>
      <c r="G382" s="134" t="s">
        <v>217</v>
      </c>
      <c r="H382" s="134" t="s">
        <v>1401</v>
      </c>
      <c r="I382" s="134" t="s">
        <v>320</v>
      </c>
      <c r="J382" s="138"/>
      <c r="K382" s="138" t="s">
        <v>1402</v>
      </c>
      <c r="L382" s="134" t="s">
        <v>1403</v>
      </c>
      <c r="M382" s="139"/>
    </row>
    <row r="383" spans="1:13" x14ac:dyDescent="0.2">
      <c r="A383" s="133" t="s">
        <v>116</v>
      </c>
      <c r="B383" s="134" t="s">
        <v>117</v>
      </c>
      <c r="C383" s="134" t="s">
        <v>322</v>
      </c>
      <c r="D383" s="134">
        <v>1416</v>
      </c>
      <c r="E383" s="134" t="s">
        <v>98</v>
      </c>
      <c r="F383" s="134" t="s">
        <v>1400</v>
      </c>
      <c r="G383" s="134" t="s">
        <v>217</v>
      </c>
      <c r="H383" s="134" t="s">
        <v>1401</v>
      </c>
      <c r="I383" s="134" t="s">
        <v>320</v>
      </c>
      <c r="J383" s="138"/>
      <c r="K383" s="138" t="s">
        <v>1402</v>
      </c>
      <c r="L383" s="134" t="s">
        <v>1403</v>
      </c>
      <c r="M383" s="139"/>
    </row>
    <row r="384" spans="1:13" x14ac:dyDescent="0.2">
      <c r="A384" s="133" t="s">
        <v>148</v>
      </c>
      <c r="B384" s="134" t="s">
        <v>149</v>
      </c>
      <c r="C384" s="134" t="s">
        <v>525</v>
      </c>
      <c r="D384" s="134">
        <v>211</v>
      </c>
      <c r="E384" s="134" t="s">
        <v>98</v>
      </c>
      <c r="F384" s="134" t="s">
        <v>1404</v>
      </c>
      <c r="G384" s="134" t="s">
        <v>217</v>
      </c>
      <c r="H384" s="134" t="s">
        <v>1405</v>
      </c>
      <c r="I384" s="134" t="s">
        <v>320</v>
      </c>
      <c r="J384" s="138"/>
      <c r="K384" s="138" t="s">
        <v>1406</v>
      </c>
      <c r="L384" s="134" t="s">
        <v>1407</v>
      </c>
      <c r="M384" s="139"/>
    </row>
    <row r="385" spans="1:13" x14ac:dyDescent="0.2">
      <c r="A385" s="133" t="s">
        <v>148</v>
      </c>
      <c r="B385" s="134" t="s">
        <v>149</v>
      </c>
      <c r="C385" s="134" t="s">
        <v>322</v>
      </c>
      <c r="D385" s="134">
        <v>948</v>
      </c>
      <c r="E385" s="134" t="s">
        <v>98</v>
      </c>
      <c r="F385" s="134" t="s">
        <v>1404</v>
      </c>
      <c r="G385" s="134" t="s">
        <v>217</v>
      </c>
      <c r="H385" s="134" t="s">
        <v>1405</v>
      </c>
      <c r="I385" s="134" t="s">
        <v>320</v>
      </c>
      <c r="J385" s="138"/>
      <c r="K385" s="138" t="s">
        <v>1406</v>
      </c>
      <c r="L385" s="134" t="s">
        <v>1407</v>
      </c>
      <c r="M385" s="139"/>
    </row>
    <row r="386" spans="1:13" x14ac:dyDescent="0.2">
      <c r="A386" s="133" t="s">
        <v>113</v>
      </c>
      <c r="B386" s="134" t="s">
        <v>114</v>
      </c>
      <c r="C386" s="134" t="s">
        <v>525</v>
      </c>
      <c r="D386" s="134">
        <v>275</v>
      </c>
      <c r="E386" s="134" t="s">
        <v>98</v>
      </c>
      <c r="F386" s="134" t="s">
        <v>1408</v>
      </c>
      <c r="G386" s="134" t="s">
        <v>217</v>
      </c>
      <c r="H386" s="134" t="s">
        <v>1409</v>
      </c>
      <c r="I386" s="134" t="s">
        <v>320</v>
      </c>
      <c r="J386" s="138"/>
      <c r="K386" s="138" t="s">
        <v>1410</v>
      </c>
      <c r="L386" s="134" t="s">
        <v>348</v>
      </c>
      <c r="M386" s="139"/>
    </row>
    <row r="387" spans="1:13" x14ac:dyDescent="0.2">
      <c r="A387" s="133" t="s">
        <v>113</v>
      </c>
      <c r="B387" s="134" t="s">
        <v>114</v>
      </c>
      <c r="C387" s="134" t="s">
        <v>322</v>
      </c>
      <c r="D387" s="134">
        <v>1433</v>
      </c>
      <c r="E387" s="134" t="s">
        <v>98</v>
      </c>
      <c r="F387" s="134" t="s">
        <v>1408</v>
      </c>
      <c r="G387" s="134" t="s">
        <v>217</v>
      </c>
      <c r="H387" s="134" t="s">
        <v>1409</v>
      </c>
      <c r="I387" s="134" t="s">
        <v>320</v>
      </c>
      <c r="J387" s="138"/>
      <c r="K387" s="138" t="s">
        <v>1410</v>
      </c>
      <c r="L387" s="134" t="s">
        <v>348</v>
      </c>
      <c r="M387" s="139"/>
    </row>
    <row r="388" spans="1:13" x14ac:dyDescent="0.2">
      <c r="A388" s="133" t="s">
        <v>150</v>
      </c>
      <c r="B388" s="134" t="s">
        <v>151</v>
      </c>
      <c r="C388" s="134" t="s">
        <v>322</v>
      </c>
      <c r="D388" s="134">
        <v>852</v>
      </c>
      <c r="E388" s="134" t="s">
        <v>98</v>
      </c>
      <c r="F388" s="134" t="s">
        <v>1411</v>
      </c>
      <c r="G388" s="134" t="s">
        <v>220</v>
      </c>
      <c r="H388" s="134" t="s">
        <v>771</v>
      </c>
      <c r="I388" s="134" t="s">
        <v>320</v>
      </c>
      <c r="J388" s="138"/>
      <c r="K388" s="138" t="s">
        <v>398</v>
      </c>
      <c r="L388" s="134" t="s">
        <v>398</v>
      </c>
      <c r="M388" s="139" t="s">
        <v>1412</v>
      </c>
    </row>
    <row r="389" spans="1:13" x14ac:dyDescent="0.2">
      <c r="A389" s="133" t="s">
        <v>150</v>
      </c>
      <c r="B389" s="134" t="s">
        <v>151</v>
      </c>
      <c r="C389" s="134" t="s">
        <v>596</v>
      </c>
      <c r="D389" s="134">
        <v>190</v>
      </c>
      <c r="E389" s="134" t="s">
        <v>98</v>
      </c>
      <c r="F389" s="134" t="s">
        <v>1411</v>
      </c>
      <c r="G389" s="134" t="s">
        <v>220</v>
      </c>
      <c r="H389" s="134" t="s">
        <v>771</v>
      </c>
      <c r="I389" s="134" t="s">
        <v>320</v>
      </c>
      <c r="J389" s="138"/>
      <c r="K389" s="138" t="s">
        <v>398</v>
      </c>
      <c r="L389" s="134" t="s">
        <v>398</v>
      </c>
      <c r="M389" s="139" t="s">
        <v>1413</v>
      </c>
    </row>
    <row r="390" spans="1:13" x14ac:dyDescent="0.2">
      <c r="A390" s="32" t="s">
        <v>1414</v>
      </c>
      <c r="B390" s="35" t="s">
        <v>1415</v>
      </c>
      <c r="C390" s="134"/>
      <c r="D390" s="35">
        <v>1359</v>
      </c>
      <c r="E390" s="35" t="s">
        <v>98</v>
      </c>
      <c r="F390" s="35" t="s">
        <v>1416</v>
      </c>
      <c r="G390" s="35" t="s">
        <v>217</v>
      </c>
      <c r="H390" s="35" t="s">
        <v>1417</v>
      </c>
      <c r="I390" s="35" t="s">
        <v>373</v>
      </c>
      <c r="J390" s="49" t="s">
        <v>550</v>
      </c>
      <c r="K390" s="49" t="s">
        <v>1418</v>
      </c>
      <c r="L390" s="35" t="s">
        <v>1419</v>
      </c>
      <c r="M390" s="47"/>
    </row>
    <row r="391" spans="1:13" x14ac:dyDescent="0.2">
      <c r="A391" s="32" t="s">
        <v>1420</v>
      </c>
      <c r="B391" s="35" t="s">
        <v>1421</v>
      </c>
      <c r="C391" s="134"/>
      <c r="D391" s="35">
        <v>419</v>
      </c>
      <c r="E391" s="35" t="s">
        <v>98</v>
      </c>
      <c r="F391" s="35" t="s">
        <v>1422</v>
      </c>
      <c r="G391" s="35" t="s">
        <v>217</v>
      </c>
      <c r="H391" s="35" t="s">
        <v>1423</v>
      </c>
      <c r="I391" s="34" t="s">
        <v>373</v>
      </c>
      <c r="J391" s="32" t="s">
        <v>550</v>
      </c>
      <c r="K391" s="49" t="s">
        <v>1230</v>
      </c>
      <c r="L391" s="35" t="s">
        <v>334</v>
      </c>
      <c r="M391" s="55"/>
    </row>
    <row r="392" spans="1:13" x14ac:dyDescent="0.2">
      <c r="A392" s="32" t="s">
        <v>1424</v>
      </c>
      <c r="B392" s="35" t="s">
        <v>1425</v>
      </c>
      <c r="C392" s="134"/>
      <c r="D392" s="35">
        <v>1205</v>
      </c>
      <c r="E392" s="35" t="s">
        <v>98</v>
      </c>
      <c r="F392" s="35" t="s">
        <v>1426</v>
      </c>
      <c r="G392" s="35" t="s">
        <v>217</v>
      </c>
      <c r="H392" s="35" t="s">
        <v>932</v>
      </c>
      <c r="I392" s="34" t="s">
        <v>373</v>
      </c>
      <c r="J392" s="32" t="s">
        <v>550</v>
      </c>
      <c r="K392" s="49" t="s">
        <v>532</v>
      </c>
      <c r="L392" s="35" t="s">
        <v>1427</v>
      </c>
      <c r="M392" s="47"/>
    </row>
    <row r="393" spans="1:13" x14ac:dyDescent="0.2">
      <c r="A393" s="39" t="s">
        <v>1428</v>
      </c>
      <c r="B393" s="40" t="s">
        <v>1429</v>
      </c>
      <c r="C393" s="134"/>
      <c r="D393" s="40">
        <v>389</v>
      </c>
      <c r="E393" s="40" t="s">
        <v>98</v>
      </c>
      <c r="F393" s="40" t="s">
        <v>1430</v>
      </c>
      <c r="G393" s="40" t="s">
        <v>217</v>
      </c>
      <c r="H393" s="40" t="s">
        <v>1431</v>
      </c>
      <c r="I393" s="38" t="s">
        <v>373</v>
      </c>
      <c r="J393" s="39" t="s">
        <v>550</v>
      </c>
      <c r="K393" s="54" t="s">
        <v>1432</v>
      </c>
      <c r="L393" s="40" t="s">
        <v>1433</v>
      </c>
      <c r="M393" s="52"/>
    </row>
    <row r="394" spans="1:13" x14ac:dyDescent="0.2">
      <c r="A394" s="32" t="s">
        <v>1434</v>
      </c>
      <c r="B394" s="33" t="s">
        <v>1435</v>
      </c>
      <c r="C394" s="33" t="s">
        <v>1257</v>
      </c>
      <c r="D394" s="33">
        <v>103</v>
      </c>
      <c r="E394" s="33" t="s">
        <v>98</v>
      </c>
      <c r="F394" s="33" t="s">
        <v>1258</v>
      </c>
      <c r="G394" s="33" t="s">
        <v>217</v>
      </c>
      <c r="H394" s="33" t="s">
        <v>1037</v>
      </c>
      <c r="I394" s="34" t="s">
        <v>567</v>
      </c>
      <c r="J394" s="32"/>
      <c r="K394" s="49" t="s">
        <v>1007</v>
      </c>
      <c r="L394" s="35" t="s">
        <v>1436</v>
      </c>
      <c r="M394" s="47"/>
    </row>
    <row r="395" spans="1:13" x14ac:dyDescent="0.2">
      <c r="A395" s="133" t="s">
        <v>120</v>
      </c>
      <c r="B395" s="134" t="s">
        <v>121</v>
      </c>
      <c r="C395" s="134" t="s">
        <v>525</v>
      </c>
      <c r="D395" s="134">
        <v>242</v>
      </c>
      <c r="E395" s="134" t="s">
        <v>98</v>
      </c>
      <c r="F395" s="134" t="s">
        <v>1437</v>
      </c>
      <c r="G395" s="134" t="s">
        <v>217</v>
      </c>
      <c r="H395" s="134" t="s">
        <v>1405</v>
      </c>
      <c r="I395" s="136" t="s">
        <v>320</v>
      </c>
      <c r="J395" s="137"/>
      <c r="K395" s="138" t="s">
        <v>1438</v>
      </c>
      <c r="L395" s="134" t="s">
        <v>870</v>
      </c>
      <c r="M395" s="139"/>
    </row>
    <row r="396" spans="1:13" x14ac:dyDescent="0.2">
      <c r="A396" s="133" t="s">
        <v>120</v>
      </c>
      <c r="B396" s="134" t="s">
        <v>121</v>
      </c>
      <c r="C396" s="134" t="s">
        <v>322</v>
      </c>
      <c r="D396" s="134">
        <v>1400</v>
      </c>
      <c r="E396" s="134" t="s">
        <v>98</v>
      </c>
      <c r="F396" s="134" t="s">
        <v>1437</v>
      </c>
      <c r="G396" s="134" t="s">
        <v>217</v>
      </c>
      <c r="H396" s="134" t="s">
        <v>1405</v>
      </c>
      <c r="I396" s="134" t="s">
        <v>320</v>
      </c>
      <c r="J396" s="138"/>
      <c r="K396" s="138" t="s">
        <v>1438</v>
      </c>
      <c r="L396" s="134" t="s">
        <v>870</v>
      </c>
      <c r="M396" s="139"/>
    </row>
    <row r="397" spans="1:13" x14ac:dyDescent="0.2">
      <c r="A397" s="39" t="s">
        <v>1439</v>
      </c>
      <c r="B397" s="37" t="s">
        <v>1440</v>
      </c>
      <c r="C397" s="37" t="s">
        <v>451</v>
      </c>
      <c r="D397" s="37">
        <v>1104</v>
      </c>
      <c r="E397" s="37" t="s">
        <v>558</v>
      </c>
      <c r="F397" s="37" t="s">
        <v>1441</v>
      </c>
      <c r="G397" s="37" t="s">
        <v>217</v>
      </c>
      <c r="H397" s="37" t="s">
        <v>1167</v>
      </c>
      <c r="I397" s="40" t="s">
        <v>454</v>
      </c>
      <c r="J397" s="54"/>
      <c r="K397" s="54" t="s">
        <v>1442</v>
      </c>
      <c r="L397" s="40" t="s">
        <v>1443</v>
      </c>
      <c r="M397" s="52"/>
    </row>
    <row r="398" spans="1:13" x14ac:dyDescent="0.2">
      <c r="A398" s="32" t="s">
        <v>1444</v>
      </c>
      <c r="B398" s="33" t="s">
        <v>1445</v>
      </c>
      <c r="C398" s="33" t="s">
        <v>1257</v>
      </c>
      <c r="D398" s="33">
        <v>207</v>
      </c>
      <c r="E398" s="33" t="s">
        <v>558</v>
      </c>
      <c r="F398" s="33" t="s">
        <v>1446</v>
      </c>
      <c r="G398" s="33" t="s">
        <v>217</v>
      </c>
      <c r="H398" s="33" t="s">
        <v>816</v>
      </c>
      <c r="I398" s="35" t="s">
        <v>320</v>
      </c>
      <c r="J398" s="49"/>
      <c r="K398" s="49" t="s">
        <v>1447</v>
      </c>
      <c r="L398" s="35" t="s">
        <v>1448</v>
      </c>
      <c r="M398" s="47"/>
    </row>
    <row r="399" spans="1:13" x14ac:dyDescent="0.2">
      <c r="A399" s="133" t="s">
        <v>1449</v>
      </c>
      <c r="B399" s="134" t="s">
        <v>1450</v>
      </c>
      <c r="C399" s="134" t="s">
        <v>576</v>
      </c>
      <c r="D399" s="134">
        <v>466</v>
      </c>
      <c r="E399" s="134" t="s">
        <v>558</v>
      </c>
      <c r="F399" s="134" t="s">
        <v>1451</v>
      </c>
      <c r="G399" s="134" t="s">
        <v>217</v>
      </c>
      <c r="H399" s="134" t="s">
        <v>1003</v>
      </c>
      <c r="I399" s="134" t="s">
        <v>320</v>
      </c>
      <c r="J399" s="138"/>
      <c r="K399" s="138" t="s">
        <v>1452</v>
      </c>
      <c r="L399" s="134" t="s">
        <v>1453</v>
      </c>
      <c r="M399" s="139"/>
    </row>
    <row r="400" spans="1:13" x14ac:dyDescent="0.2">
      <c r="A400" s="39" t="s">
        <v>1449</v>
      </c>
      <c r="B400" s="37" t="s">
        <v>1454</v>
      </c>
      <c r="C400" s="37" t="s">
        <v>489</v>
      </c>
      <c r="D400" s="37">
        <v>860</v>
      </c>
      <c r="E400" s="37" t="s">
        <v>558</v>
      </c>
      <c r="F400" s="37" t="s">
        <v>1451</v>
      </c>
      <c r="G400" s="37" t="s">
        <v>3</v>
      </c>
      <c r="H400" s="37" t="s">
        <v>1003</v>
      </c>
      <c r="I400" s="40" t="s">
        <v>320</v>
      </c>
      <c r="J400" s="54"/>
      <c r="K400" s="54" t="s">
        <v>1452</v>
      </c>
      <c r="L400" s="40" t="s">
        <v>1453</v>
      </c>
      <c r="M400" s="52"/>
    </row>
    <row r="401" spans="1:13" x14ac:dyDescent="0.2">
      <c r="A401" s="32" t="s">
        <v>1449</v>
      </c>
      <c r="B401" s="33" t="s">
        <v>1454</v>
      </c>
      <c r="C401" s="33" t="s">
        <v>400</v>
      </c>
      <c r="D401" s="33">
        <v>214</v>
      </c>
      <c r="E401" s="33" t="s">
        <v>558</v>
      </c>
      <c r="F401" s="33" t="s">
        <v>1451</v>
      </c>
      <c r="G401" s="33" t="s">
        <v>217</v>
      </c>
      <c r="H401" s="33" t="s">
        <v>1003</v>
      </c>
      <c r="I401" s="35" t="s">
        <v>320</v>
      </c>
      <c r="J401" s="49"/>
      <c r="K401" s="49" t="s">
        <v>1452</v>
      </c>
      <c r="L401" s="35" t="s">
        <v>1453</v>
      </c>
      <c r="M401" s="47"/>
    </row>
    <row r="402" spans="1:13" x14ac:dyDescent="0.2">
      <c r="A402" s="32" t="s">
        <v>1449</v>
      </c>
      <c r="B402" s="33" t="s">
        <v>1450</v>
      </c>
      <c r="C402" s="33" t="s">
        <v>680</v>
      </c>
      <c r="D402" s="33">
        <v>719</v>
      </c>
      <c r="E402" s="33" t="s">
        <v>558</v>
      </c>
      <c r="F402" s="33" t="s">
        <v>1451</v>
      </c>
      <c r="G402" s="33" t="s">
        <v>217</v>
      </c>
      <c r="H402" s="33" t="s">
        <v>1003</v>
      </c>
      <c r="I402" s="35" t="s">
        <v>320</v>
      </c>
      <c r="J402" s="49"/>
      <c r="K402" s="49" t="s">
        <v>1452</v>
      </c>
      <c r="L402" s="35" t="s">
        <v>1453</v>
      </c>
      <c r="M402" s="47"/>
    </row>
    <row r="403" spans="1:13" x14ac:dyDescent="0.2">
      <c r="A403" s="32" t="s">
        <v>1455</v>
      </c>
      <c r="B403" s="33" t="s">
        <v>1456</v>
      </c>
      <c r="C403" s="33" t="s">
        <v>357</v>
      </c>
      <c r="D403" s="33">
        <v>180</v>
      </c>
      <c r="E403" s="33" t="s">
        <v>558</v>
      </c>
      <c r="F403" s="33" t="s">
        <v>1457</v>
      </c>
      <c r="G403" s="33" t="s">
        <v>217</v>
      </c>
      <c r="H403" s="33" t="s">
        <v>1458</v>
      </c>
      <c r="I403" s="35" t="s">
        <v>454</v>
      </c>
      <c r="J403" s="49"/>
      <c r="K403" s="49" t="s">
        <v>1459</v>
      </c>
      <c r="L403" s="35" t="s">
        <v>1460</v>
      </c>
      <c r="M403" s="47"/>
    </row>
    <row r="404" spans="1:13" x14ac:dyDescent="0.2">
      <c r="A404" s="39" t="s">
        <v>1455</v>
      </c>
      <c r="B404" s="37" t="s">
        <v>1461</v>
      </c>
      <c r="C404" s="37" t="s">
        <v>363</v>
      </c>
      <c r="D404" s="37">
        <v>749</v>
      </c>
      <c r="E404" s="37" t="s">
        <v>558</v>
      </c>
      <c r="F404" s="37" t="s">
        <v>1457</v>
      </c>
      <c r="G404" s="37" t="s">
        <v>3</v>
      </c>
      <c r="H404" s="37" t="s">
        <v>1458</v>
      </c>
      <c r="I404" s="40" t="s">
        <v>454</v>
      </c>
      <c r="J404" s="54"/>
      <c r="K404" s="54" t="s">
        <v>1459</v>
      </c>
      <c r="L404" s="40" t="s">
        <v>1460</v>
      </c>
      <c r="M404" s="52"/>
    </row>
    <row r="405" spans="1:13" x14ac:dyDescent="0.2">
      <c r="A405" s="133" t="s">
        <v>1462</v>
      </c>
      <c r="B405" s="134" t="s">
        <v>1463</v>
      </c>
      <c r="C405" s="134" t="s">
        <v>576</v>
      </c>
      <c r="D405" s="134">
        <v>791</v>
      </c>
      <c r="E405" s="134" t="s">
        <v>558</v>
      </c>
      <c r="F405" s="134" t="s">
        <v>1464</v>
      </c>
      <c r="G405" s="134" t="s">
        <v>217</v>
      </c>
      <c r="H405" s="134" t="s">
        <v>1003</v>
      </c>
      <c r="I405" s="134" t="s">
        <v>320</v>
      </c>
      <c r="J405" s="138"/>
      <c r="K405" s="138" t="s">
        <v>1465</v>
      </c>
      <c r="L405" s="134" t="s">
        <v>1466</v>
      </c>
      <c r="M405" s="139"/>
    </row>
    <row r="406" spans="1:13" x14ac:dyDescent="0.2">
      <c r="A406" s="32" t="s">
        <v>1462</v>
      </c>
      <c r="B406" s="33" t="s">
        <v>1463</v>
      </c>
      <c r="C406" s="33" t="s">
        <v>675</v>
      </c>
      <c r="D406" s="33">
        <v>676</v>
      </c>
      <c r="E406" s="33" t="s">
        <v>558</v>
      </c>
      <c r="F406" s="33" t="s">
        <v>1464</v>
      </c>
      <c r="G406" s="33" t="s">
        <v>217</v>
      </c>
      <c r="H406" s="33" t="s">
        <v>1003</v>
      </c>
      <c r="I406" s="35" t="s">
        <v>320</v>
      </c>
      <c r="J406" s="49"/>
      <c r="K406" s="49" t="s">
        <v>1465</v>
      </c>
      <c r="L406" s="35" t="s">
        <v>1466</v>
      </c>
      <c r="M406" s="47"/>
    </row>
    <row r="407" spans="1:13" x14ac:dyDescent="0.2">
      <c r="A407" s="39" t="s">
        <v>1467</v>
      </c>
      <c r="B407" s="37" t="s">
        <v>1468</v>
      </c>
      <c r="C407" s="37" t="s">
        <v>451</v>
      </c>
      <c r="D407" s="37">
        <v>1435</v>
      </c>
      <c r="E407" s="37" t="s">
        <v>558</v>
      </c>
      <c r="F407" s="37" t="s">
        <v>1469</v>
      </c>
      <c r="G407" s="37" t="s">
        <v>217</v>
      </c>
      <c r="H407" s="37" t="s">
        <v>1470</v>
      </c>
      <c r="I407" s="40" t="s">
        <v>454</v>
      </c>
      <c r="J407" s="54"/>
      <c r="K407" s="54" t="s">
        <v>1471</v>
      </c>
      <c r="L407" s="40" t="s">
        <v>1472</v>
      </c>
      <c r="M407" s="52"/>
    </row>
    <row r="408" spans="1:13" x14ac:dyDescent="0.2">
      <c r="A408" s="152" t="s">
        <v>1467</v>
      </c>
      <c r="B408" s="155" t="s">
        <v>1473</v>
      </c>
      <c r="C408" s="155" t="s">
        <v>609</v>
      </c>
      <c r="D408" s="155">
        <v>1391</v>
      </c>
      <c r="E408" s="155" t="s">
        <v>558</v>
      </c>
      <c r="F408" s="155" t="s">
        <v>1469</v>
      </c>
      <c r="G408" s="155" t="s">
        <v>217</v>
      </c>
      <c r="H408" s="156" t="s">
        <v>1470</v>
      </c>
      <c r="I408" s="155" t="s">
        <v>454</v>
      </c>
      <c r="J408" s="157"/>
      <c r="K408" s="157" t="s">
        <v>1471</v>
      </c>
      <c r="L408" s="155" t="s">
        <v>1472</v>
      </c>
      <c r="M408" s="158"/>
    </row>
    <row r="409" spans="1:13" x14ac:dyDescent="0.2">
      <c r="A409" s="39" t="s">
        <v>1474</v>
      </c>
      <c r="B409" s="37" t="s">
        <v>1475</v>
      </c>
      <c r="C409" s="37" t="s">
        <v>451</v>
      </c>
      <c r="D409" s="37">
        <v>1497</v>
      </c>
      <c r="E409" s="37" t="s">
        <v>558</v>
      </c>
      <c r="F409" s="37" t="s">
        <v>1476</v>
      </c>
      <c r="G409" s="37" t="s">
        <v>217</v>
      </c>
      <c r="H409" s="37" t="s">
        <v>1477</v>
      </c>
      <c r="I409" s="40" t="s">
        <v>454</v>
      </c>
      <c r="J409" s="54"/>
      <c r="K409" s="54" t="s">
        <v>1478</v>
      </c>
      <c r="L409" s="40" t="s">
        <v>334</v>
      </c>
      <c r="M409" s="52"/>
    </row>
    <row r="410" spans="1:13" x14ac:dyDescent="0.2">
      <c r="A410" s="152" t="s">
        <v>1479</v>
      </c>
      <c r="B410" s="155" t="s">
        <v>1480</v>
      </c>
      <c r="C410" s="155" t="s">
        <v>609</v>
      </c>
      <c r="D410" s="155">
        <v>1465</v>
      </c>
      <c r="E410" s="155" t="s">
        <v>558</v>
      </c>
      <c r="F410" s="155" t="s">
        <v>1481</v>
      </c>
      <c r="G410" s="155" t="s">
        <v>3</v>
      </c>
      <c r="H410" s="156" t="s">
        <v>1223</v>
      </c>
      <c r="I410" s="155" t="s">
        <v>567</v>
      </c>
      <c r="J410" s="157"/>
      <c r="K410" s="157" t="s">
        <v>1482</v>
      </c>
      <c r="L410" s="155" t="s">
        <v>1483</v>
      </c>
      <c r="M410" s="158"/>
    </row>
    <row r="411" spans="1:13" x14ac:dyDescent="0.2">
      <c r="A411" s="133" t="s">
        <v>1484</v>
      </c>
      <c r="B411" s="134" t="s">
        <v>1485</v>
      </c>
      <c r="C411" s="134" t="s">
        <v>576</v>
      </c>
      <c r="D411" s="134">
        <v>431</v>
      </c>
      <c r="E411" s="134" t="s">
        <v>558</v>
      </c>
      <c r="F411" s="134" t="s">
        <v>1486</v>
      </c>
      <c r="G411" s="134" t="s">
        <v>217</v>
      </c>
      <c r="H411" s="134" t="s">
        <v>1003</v>
      </c>
      <c r="I411" s="134" t="s">
        <v>320</v>
      </c>
      <c r="J411" s="138"/>
      <c r="K411" s="138" t="s">
        <v>725</v>
      </c>
      <c r="L411" s="134" t="s">
        <v>1487</v>
      </c>
      <c r="M411" s="139"/>
    </row>
    <row r="412" spans="1:13" x14ac:dyDescent="0.2">
      <c r="A412" s="32" t="s">
        <v>1484</v>
      </c>
      <c r="B412" s="33" t="s">
        <v>1488</v>
      </c>
      <c r="C412" s="33" t="s">
        <v>400</v>
      </c>
      <c r="D412" s="33">
        <v>1495</v>
      </c>
      <c r="E412" s="33" t="s">
        <v>558</v>
      </c>
      <c r="F412" s="33" t="s">
        <v>1486</v>
      </c>
      <c r="G412" s="33" t="s">
        <v>217</v>
      </c>
      <c r="H412" s="33" t="s">
        <v>1003</v>
      </c>
      <c r="I412" s="35" t="s">
        <v>320</v>
      </c>
      <c r="J412" s="35"/>
      <c r="K412" s="35" t="s">
        <v>725</v>
      </c>
      <c r="L412" s="35" t="s">
        <v>1487</v>
      </c>
      <c r="M412" s="55"/>
    </row>
    <row r="413" spans="1:13" x14ac:dyDescent="0.2">
      <c r="A413" s="152" t="s">
        <v>1484</v>
      </c>
      <c r="B413" s="155" t="s">
        <v>1485</v>
      </c>
      <c r="C413" s="155" t="s">
        <v>680</v>
      </c>
      <c r="D413" s="155">
        <v>1319</v>
      </c>
      <c r="E413" s="155" t="s">
        <v>558</v>
      </c>
      <c r="F413" s="155" t="s">
        <v>1486</v>
      </c>
      <c r="G413" s="155" t="s">
        <v>217</v>
      </c>
      <c r="H413" s="156" t="s">
        <v>1003</v>
      </c>
      <c r="I413" s="188" t="s">
        <v>320</v>
      </c>
      <c r="J413" s="152"/>
      <c r="K413" s="157" t="s">
        <v>725</v>
      </c>
      <c r="L413" s="155" t="s">
        <v>1487</v>
      </c>
      <c r="M413" s="158"/>
    </row>
    <row r="414" spans="1:13" x14ac:dyDescent="0.2">
      <c r="A414" s="32" t="s">
        <v>1489</v>
      </c>
      <c r="B414" s="33" t="s">
        <v>1490</v>
      </c>
      <c r="C414" s="33" t="s">
        <v>609</v>
      </c>
      <c r="D414" s="33">
        <v>979</v>
      </c>
      <c r="E414" s="33" t="s">
        <v>558</v>
      </c>
      <c r="F414" s="33" t="s">
        <v>1491</v>
      </c>
      <c r="G414" s="33" t="s">
        <v>3</v>
      </c>
      <c r="H414" s="33" t="s">
        <v>1492</v>
      </c>
      <c r="I414" s="34" t="s">
        <v>567</v>
      </c>
      <c r="J414" s="32"/>
      <c r="K414" s="49" t="s">
        <v>697</v>
      </c>
      <c r="L414" s="35" t="s">
        <v>1493</v>
      </c>
      <c r="M414" s="47"/>
    </row>
    <row r="415" spans="1:13" x14ac:dyDescent="0.2">
      <c r="A415" s="32" t="s">
        <v>1494</v>
      </c>
      <c r="B415" s="33" t="s">
        <v>1495</v>
      </c>
      <c r="C415" s="33" t="s">
        <v>653</v>
      </c>
      <c r="D415" s="33">
        <v>655</v>
      </c>
      <c r="E415" s="33" t="s">
        <v>558</v>
      </c>
      <c r="F415" s="33" t="s">
        <v>1496</v>
      </c>
      <c r="G415" s="33" t="s">
        <v>217</v>
      </c>
      <c r="H415" s="33" t="s">
        <v>1497</v>
      </c>
      <c r="I415" s="34" t="s">
        <v>454</v>
      </c>
      <c r="J415" s="32"/>
      <c r="K415" s="49" t="s">
        <v>1498</v>
      </c>
      <c r="L415" s="35" t="s">
        <v>1499</v>
      </c>
      <c r="M415" s="47"/>
    </row>
    <row r="416" spans="1:13" x14ac:dyDescent="0.2">
      <c r="A416" s="133" t="s">
        <v>1500</v>
      </c>
      <c r="B416" s="134" t="s">
        <v>1501</v>
      </c>
      <c r="C416" s="134" t="s">
        <v>576</v>
      </c>
      <c r="D416" s="134">
        <v>758</v>
      </c>
      <c r="E416" s="134" t="s">
        <v>558</v>
      </c>
      <c r="F416" s="134" t="s">
        <v>676</v>
      </c>
      <c r="G416" s="134" t="s">
        <v>219</v>
      </c>
      <c r="H416" s="134" t="s">
        <v>398</v>
      </c>
      <c r="I416" s="136" t="s">
        <v>398</v>
      </c>
      <c r="J416" s="137"/>
      <c r="K416" s="138" t="s">
        <v>398</v>
      </c>
      <c r="L416" s="134" t="s">
        <v>398</v>
      </c>
      <c r="M416" s="139" t="s">
        <v>690</v>
      </c>
    </row>
    <row r="417" spans="1:13" x14ac:dyDescent="0.2">
      <c r="A417" s="39" t="s">
        <v>1500</v>
      </c>
      <c r="B417" s="37" t="s">
        <v>1501</v>
      </c>
      <c r="C417" s="37" t="s">
        <v>680</v>
      </c>
      <c r="D417" s="37">
        <v>765</v>
      </c>
      <c r="E417" s="37" t="s">
        <v>558</v>
      </c>
      <c r="F417" s="37" t="s">
        <v>676</v>
      </c>
      <c r="G417" s="37" t="s">
        <v>219</v>
      </c>
      <c r="H417" s="37" t="s">
        <v>398</v>
      </c>
      <c r="I417" s="40" t="s">
        <v>398</v>
      </c>
      <c r="J417" s="54"/>
      <c r="K417" s="54" t="s">
        <v>398</v>
      </c>
      <c r="L417" s="40" t="s">
        <v>398</v>
      </c>
      <c r="M417" s="52" t="s">
        <v>677</v>
      </c>
    </row>
    <row r="418" spans="1:13" x14ac:dyDescent="0.2">
      <c r="A418" s="133" t="s">
        <v>1502</v>
      </c>
      <c r="B418" s="134" t="s">
        <v>1503</v>
      </c>
      <c r="C418" s="134" t="s">
        <v>576</v>
      </c>
      <c r="D418" s="134">
        <v>711</v>
      </c>
      <c r="E418" s="134" t="s">
        <v>558</v>
      </c>
      <c r="F418" s="134" t="s">
        <v>1504</v>
      </c>
      <c r="G418" s="134" t="s">
        <v>3</v>
      </c>
      <c r="H418" s="134" t="s">
        <v>1085</v>
      </c>
      <c r="I418" s="134" t="s">
        <v>567</v>
      </c>
      <c r="J418" s="138"/>
      <c r="K418" s="138" t="s">
        <v>1505</v>
      </c>
      <c r="L418" s="134" t="s">
        <v>334</v>
      </c>
      <c r="M418" s="139"/>
    </row>
    <row r="419" spans="1:13" x14ac:dyDescent="0.2">
      <c r="A419" s="39" t="s">
        <v>1502</v>
      </c>
      <c r="B419" s="37" t="s">
        <v>1503</v>
      </c>
      <c r="C419" s="37" t="s">
        <v>489</v>
      </c>
      <c r="D419" s="37">
        <v>1061</v>
      </c>
      <c r="E419" s="37" t="s">
        <v>558</v>
      </c>
      <c r="F419" s="37" t="s">
        <v>1504</v>
      </c>
      <c r="G419" s="37" t="s">
        <v>3</v>
      </c>
      <c r="H419" s="37" t="s">
        <v>1085</v>
      </c>
      <c r="I419" s="40" t="s">
        <v>567</v>
      </c>
      <c r="J419" s="54"/>
      <c r="K419" s="54" t="s">
        <v>1505</v>
      </c>
      <c r="L419" s="40" t="s">
        <v>334</v>
      </c>
      <c r="M419" s="52"/>
    </row>
    <row r="420" spans="1:13" x14ac:dyDescent="0.2">
      <c r="A420" s="39" t="s">
        <v>1502</v>
      </c>
      <c r="B420" s="37" t="s">
        <v>1503</v>
      </c>
      <c r="C420" s="37" t="s">
        <v>400</v>
      </c>
      <c r="D420" s="37">
        <v>872</v>
      </c>
      <c r="E420" s="37" t="s">
        <v>558</v>
      </c>
      <c r="F420" s="37" t="s">
        <v>1504</v>
      </c>
      <c r="G420" s="37" t="s">
        <v>3</v>
      </c>
      <c r="H420" s="37" t="s">
        <v>1085</v>
      </c>
      <c r="I420" s="40" t="s">
        <v>567</v>
      </c>
      <c r="J420" s="54"/>
      <c r="K420" s="54" t="s">
        <v>1505</v>
      </c>
      <c r="L420" s="40" t="s">
        <v>334</v>
      </c>
      <c r="M420" s="52"/>
    </row>
    <row r="421" spans="1:13" ht="15" x14ac:dyDescent="0.25">
      <c r="A421" s="133" t="s">
        <v>1506</v>
      </c>
      <c r="B421" s="140" t="s">
        <v>1507</v>
      </c>
      <c r="C421" s="140" t="s">
        <v>237</v>
      </c>
      <c r="D421" s="140">
        <v>30</v>
      </c>
      <c r="E421" s="140" t="s">
        <v>238</v>
      </c>
      <c r="F421" s="142">
        <f>VLOOKUP(A421,'[1]List of Wells - Blank'!$C$4:$R$64,6,FALSE)</f>
        <v>41175</v>
      </c>
      <c r="G421" s="143" t="str">
        <f>VLOOKUP($A421,'[1]List of Wells - Blank'!$C$4:$R$64,7,FALSE)</f>
        <v>PR</v>
      </c>
      <c r="H421" s="143" t="str">
        <f>VLOOKUP($A421,'[1]List of Wells - Blank'!$C$4:$R$64,8,FALSE)</f>
        <v>950</v>
      </c>
      <c r="I421" s="143" t="str">
        <f>VLOOKUP($A421,'[1]List of Wells - Blank'!$C$4:$R$64,9,FALSE)</f>
        <v>795</v>
      </c>
      <c r="J421" s="146" t="str">
        <f>VLOOKUP($A421,'[1]List of Wells - Blank'!$C$4:$R$64,10,FALSE)</f>
        <v>NO</v>
      </c>
      <c r="K421" s="146" t="str">
        <f>VLOOKUP($A421,'[1]List of Wells - Blank'!$C$4:$R$64,11,FALSE)</f>
        <v>6888</v>
      </c>
      <c r="L421" s="143" t="str">
        <f>VLOOKUP($A421,'[1]List of Wells - Blank'!$C$4:$R$64,12,FALSE)</f>
        <v>2220</v>
      </c>
      <c r="M421" s="147"/>
    </row>
    <row r="422" spans="1:13" x14ac:dyDescent="0.2">
      <c r="A422" s="32" t="s">
        <v>1506</v>
      </c>
      <c r="B422" s="35" t="s">
        <v>1508</v>
      </c>
      <c r="C422" s="134"/>
      <c r="D422" s="35">
        <v>738</v>
      </c>
      <c r="E422" s="35" t="s">
        <v>98</v>
      </c>
      <c r="F422" s="35" t="s">
        <v>1509</v>
      </c>
      <c r="G422" s="35" t="s">
        <v>3</v>
      </c>
      <c r="H422" s="35" t="s">
        <v>1179</v>
      </c>
      <c r="I422" s="35" t="s">
        <v>1510</v>
      </c>
      <c r="J422" s="49" t="s">
        <v>550</v>
      </c>
      <c r="K422" s="49" t="s">
        <v>1511</v>
      </c>
      <c r="L422" s="35" t="s">
        <v>1512</v>
      </c>
      <c r="M422" s="47"/>
    </row>
    <row r="423" spans="1:13" x14ac:dyDescent="0.2">
      <c r="A423" s="133" t="s">
        <v>1506</v>
      </c>
      <c r="B423" s="134" t="s">
        <v>1508</v>
      </c>
      <c r="C423" s="134" t="s">
        <v>752</v>
      </c>
      <c r="D423" s="134">
        <v>134</v>
      </c>
      <c r="E423" s="134" t="s">
        <v>98</v>
      </c>
      <c r="F423" s="134">
        <v>41175</v>
      </c>
      <c r="G423" s="134" t="s">
        <v>3</v>
      </c>
      <c r="H423" s="134" t="s">
        <v>1179</v>
      </c>
      <c r="I423" s="134" t="s">
        <v>1510</v>
      </c>
      <c r="J423" s="138" t="s">
        <v>550</v>
      </c>
      <c r="K423" s="138" t="s">
        <v>1511</v>
      </c>
      <c r="L423" s="134" t="s">
        <v>1512</v>
      </c>
      <c r="M423" s="139"/>
    </row>
    <row r="424" spans="1:13" x14ac:dyDescent="0.2">
      <c r="A424" s="32" t="s">
        <v>1513</v>
      </c>
      <c r="B424" s="33" t="s">
        <v>1514</v>
      </c>
      <c r="C424" s="33" t="s">
        <v>1515</v>
      </c>
      <c r="D424" s="33">
        <v>841</v>
      </c>
      <c r="E424" s="33" t="s">
        <v>558</v>
      </c>
      <c r="F424" s="33" t="s">
        <v>1516</v>
      </c>
      <c r="G424" s="33" t="s">
        <v>217</v>
      </c>
      <c r="H424" s="33" t="s">
        <v>567</v>
      </c>
      <c r="I424" s="35" t="s">
        <v>454</v>
      </c>
      <c r="J424" s="49"/>
      <c r="K424" s="49" t="s">
        <v>1517</v>
      </c>
      <c r="L424" s="35" t="s">
        <v>1518</v>
      </c>
      <c r="M424" s="47"/>
    </row>
    <row r="425" spans="1:13" x14ac:dyDescent="0.2">
      <c r="A425" s="39" t="s">
        <v>1519</v>
      </c>
      <c r="B425" s="40" t="s">
        <v>1520</v>
      </c>
      <c r="C425" s="134"/>
      <c r="D425" s="40">
        <v>1365</v>
      </c>
      <c r="E425" s="40" t="s">
        <v>98</v>
      </c>
      <c r="F425" s="40" t="s">
        <v>1521</v>
      </c>
      <c r="G425" s="40" t="s">
        <v>217</v>
      </c>
      <c r="H425" s="40" t="s">
        <v>1522</v>
      </c>
      <c r="I425" s="40" t="s">
        <v>1523</v>
      </c>
      <c r="J425" s="54" t="s">
        <v>550</v>
      </c>
      <c r="K425" s="54" t="s">
        <v>1524</v>
      </c>
      <c r="L425" s="40" t="s">
        <v>1403</v>
      </c>
      <c r="M425" s="52"/>
    </row>
    <row r="426" spans="1:13" x14ac:dyDescent="0.2">
      <c r="A426" s="32" t="s">
        <v>1525</v>
      </c>
      <c r="B426" s="35" t="s">
        <v>1526</v>
      </c>
      <c r="C426" s="134"/>
      <c r="D426" s="35">
        <v>1431</v>
      </c>
      <c r="E426" s="35" t="s">
        <v>98</v>
      </c>
      <c r="F426" s="35" t="s">
        <v>1527</v>
      </c>
      <c r="G426" s="35" t="s">
        <v>217</v>
      </c>
      <c r="H426" s="35" t="s">
        <v>1528</v>
      </c>
      <c r="I426" s="35" t="s">
        <v>1523</v>
      </c>
      <c r="J426" s="35" t="s">
        <v>550</v>
      </c>
      <c r="K426" s="35" t="s">
        <v>1248</v>
      </c>
      <c r="L426" s="35" t="s">
        <v>1529</v>
      </c>
      <c r="M426" s="47"/>
    </row>
    <row r="427" spans="1:13" x14ac:dyDescent="0.2">
      <c r="A427" s="133" t="s">
        <v>1530</v>
      </c>
      <c r="B427" s="134" t="s">
        <v>1531</v>
      </c>
      <c r="C427" s="134" t="s">
        <v>576</v>
      </c>
      <c r="D427" s="134">
        <v>760</v>
      </c>
      <c r="E427" s="134" t="s">
        <v>558</v>
      </c>
      <c r="F427" s="134" t="s">
        <v>1532</v>
      </c>
      <c r="G427" s="134" t="s">
        <v>3</v>
      </c>
      <c r="H427" s="134" t="s">
        <v>1085</v>
      </c>
      <c r="I427" s="134" t="s">
        <v>567</v>
      </c>
      <c r="J427" s="138"/>
      <c r="K427" s="138" t="s">
        <v>1533</v>
      </c>
      <c r="L427" s="134" t="s">
        <v>334</v>
      </c>
      <c r="M427" s="139"/>
    </row>
    <row r="428" spans="1:13" x14ac:dyDescent="0.2">
      <c r="A428" s="39" t="s">
        <v>1530</v>
      </c>
      <c r="B428" s="37" t="s">
        <v>1531</v>
      </c>
      <c r="C428" s="37" t="s">
        <v>680</v>
      </c>
      <c r="D428" s="37">
        <v>962</v>
      </c>
      <c r="E428" s="37" t="s">
        <v>558</v>
      </c>
      <c r="F428" s="37" t="s">
        <v>1532</v>
      </c>
      <c r="G428" s="37" t="s">
        <v>3</v>
      </c>
      <c r="H428" s="37" t="s">
        <v>1085</v>
      </c>
      <c r="I428" s="40" t="s">
        <v>567</v>
      </c>
      <c r="J428" s="54"/>
      <c r="K428" s="54" t="s">
        <v>1533</v>
      </c>
      <c r="L428" s="40" t="s">
        <v>334</v>
      </c>
      <c r="M428" s="52"/>
    </row>
    <row r="429" spans="1:13" ht="15" x14ac:dyDescent="0.25">
      <c r="A429" s="133" t="s">
        <v>1534</v>
      </c>
      <c r="B429" s="140" t="s">
        <v>1535</v>
      </c>
      <c r="C429" s="140" t="s">
        <v>237</v>
      </c>
      <c r="D429" s="140">
        <v>474</v>
      </c>
      <c r="E429" s="140" t="s">
        <v>238</v>
      </c>
      <c r="F429" s="142">
        <f>VLOOKUP(A429,'[1]List of Wells - Blank'!$C$4:$R$64,6,FALSE)</f>
        <v>41127</v>
      </c>
      <c r="G429" s="143" t="str">
        <f>VLOOKUP($A429,'[1]List of Wells - Blank'!$C$4:$R$64,7,FALSE)</f>
        <v xml:space="preserve"> DG</v>
      </c>
      <c r="H429" s="143" t="str">
        <f>VLOOKUP($A429,'[1]List of Wells - Blank'!$C$4:$R$64,8,FALSE)</f>
        <v>373</v>
      </c>
      <c r="I429" s="143" t="str">
        <f>VLOOKUP($A429,'[1]List of Wells - Blank'!$C$4:$R$64,9,FALSE)</f>
        <v>540</v>
      </c>
      <c r="J429" s="146" t="str">
        <f>VLOOKUP($A429,'[1]List of Wells - Blank'!$C$4:$R$64,10,FALSE)</f>
        <v>NA</v>
      </c>
      <c r="K429" s="146" t="str">
        <f>VLOOKUP($A429,'[1]List of Wells - Blank'!$C$4:$R$64,11,FALSE)</f>
        <v>NA</v>
      </c>
      <c r="L429" s="143" t="str">
        <f>VLOOKUP($A429,'[1]List of Wells - Blank'!$C$4:$R$64,12,FALSE)</f>
        <v>NA</v>
      </c>
      <c r="M429" s="147" t="str">
        <f>VLOOKUP($A429,'[1]List of Wells - Blank'!$C$4:$R$64,13,FALSE)</f>
        <v>Only Surface Drilled.  Surface P&amp;A'd</v>
      </c>
    </row>
    <row r="430" spans="1:13" x14ac:dyDescent="0.2">
      <c r="A430" s="39" t="s">
        <v>1534</v>
      </c>
      <c r="B430" s="40" t="s">
        <v>1536</v>
      </c>
      <c r="C430" s="134"/>
      <c r="D430" s="40">
        <v>913</v>
      </c>
      <c r="E430" s="40" t="s">
        <v>98</v>
      </c>
      <c r="F430" s="40" t="s">
        <v>1537</v>
      </c>
      <c r="G430" s="40" t="s">
        <v>1538</v>
      </c>
      <c r="H430" s="40" t="s">
        <v>1539</v>
      </c>
      <c r="I430" s="40" t="s">
        <v>1540</v>
      </c>
      <c r="J430" s="54" t="s">
        <v>398</v>
      </c>
      <c r="K430" s="54" t="s">
        <v>398</v>
      </c>
      <c r="L430" s="40" t="s">
        <v>398</v>
      </c>
      <c r="M430" s="52" t="s">
        <v>1541</v>
      </c>
    </row>
    <row r="431" spans="1:13" x14ac:dyDescent="0.2">
      <c r="A431" s="133" t="s">
        <v>1534</v>
      </c>
      <c r="B431" s="134" t="s">
        <v>1536</v>
      </c>
      <c r="C431" s="134" t="s">
        <v>1182</v>
      </c>
      <c r="D431" s="134">
        <v>645</v>
      </c>
      <c r="E431" s="134" t="s">
        <v>98</v>
      </c>
      <c r="F431" s="134">
        <v>41127</v>
      </c>
      <c r="G431" s="134" t="s">
        <v>1538</v>
      </c>
      <c r="H431" s="134" t="s">
        <v>1539</v>
      </c>
      <c r="I431" s="134" t="s">
        <v>1540</v>
      </c>
      <c r="J431" s="138" t="s">
        <v>398</v>
      </c>
      <c r="K431" s="138" t="s">
        <v>398</v>
      </c>
      <c r="L431" s="134" t="s">
        <v>398</v>
      </c>
      <c r="M431" s="139" t="s">
        <v>1541</v>
      </c>
    </row>
    <row r="432" spans="1:13" x14ac:dyDescent="0.2">
      <c r="A432" s="39" t="s">
        <v>1542</v>
      </c>
      <c r="B432" s="40" t="s">
        <v>1543</v>
      </c>
      <c r="C432" s="134"/>
      <c r="D432" s="40">
        <v>1329</v>
      </c>
      <c r="E432" s="40" t="s">
        <v>98</v>
      </c>
      <c r="F432" s="40" t="s">
        <v>1544</v>
      </c>
      <c r="G432" s="40" t="s">
        <v>217</v>
      </c>
      <c r="H432" s="40" t="s">
        <v>1545</v>
      </c>
      <c r="I432" s="40" t="s">
        <v>1540</v>
      </c>
      <c r="J432" s="40" t="s">
        <v>550</v>
      </c>
      <c r="K432" s="40" t="s">
        <v>1546</v>
      </c>
      <c r="L432" s="40" t="s">
        <v>1547</v>
      </c>
      <c r="M432" s="52"/>
    </row>
    <row r="433" spans="1:13" x14ac:dyDescent="0.2">
      <c r="A433" s="133" t="s">
        <v>1542</v>
      </c>
      <c r="B433" s="134" t="s">
        <v>1543</v>
      </c>
      <c r="C433" s="134" t="s">
        <v>1182</v>
      </c>
      <c r="D433" s="134">
        <v>1061</v>
      </c>
      <c r="E433" s="134" t="s">
        <v>98</v>
      </c>
      <c r="F433" s="134" t="s">
        <v>1544</v>
      </c>
      <c r="G433" s="134" t="s">
        <v>217</v>
      </c>
      <c r="H433" s="134" t="s">
        <v>1545</v>
      </c>
      <c r="I433" s="134" t="s">
        <v>1540</v>
      </c>
      <c r="J433" s="138" t="s">
        <v>550</v>
      </c>
      <c r="K433" s="138" t="s">
        <v>1546</v>
      </c>
      <c r="L433" s="134" t="s">
        <v>1547</v>
      </c>
      <c r="M433" s="139"/>
    </row>
    <row r="434" spans="1:13" x14ac:dyDescent="0.2">
      <c r="A434" s="32" t="s">
        <v>1548</v>
      </c>
      <c r="B434" s="35" t="s">
        <v>1549</v>
      </c>
      <c r="C434" s="134"/>
      <c r="D434" s="35">
        <v>1222</v>
      </c>
      <c r="E434" s="35" t="s">
        <v>98</v>
      </c>
      <c r="F434" s="35" t="s">
        <v>1550</v>
      </c>
      <c r="G434" s="35" t="s">
        <v>217</v>
      </c>
      <c r="H434" s="35" t="s">
        <v>1394</v>
      </c>
      <c r="I434" s="35" t="s">
        <v>1540</v>
      </c>
      <c r="J434" s="49" t="s">
        <v>550</v>
      </c>
      <c r="K434" s="49" t="s">
        <v>1551</v>
      </c>
      <c r="L434" s="35" t="s">
        <v>1552</v>
      </c>
      <c r="M434" s="47"/>
    </row>
    <row r="435" spans="1:13" x14ac:dyDescent="0.2">
      <c r="A435" s="133" t="s">
        <v>1548</v>
      </c>
      <c r="B435" s="134" t="s">
        <v>1549</v>
      </c>
      <c r="C435" s="134" t="s">
        <v>1182</v>
      </c>
      <c r="D435" s="134">
        <v>685</v>
      </c>
      <c r="E435" s="134" t="s">
        <v>98</v>
      </c>
      <c r="F435" s="134" t="s">
        <v>1550</v>
      </c>
      <c r="G435" s="134" t="s">
        <v>217</v>
      </c>
      <c r="H435" s="134" t="s">
        <v>1394</v>
      </c>
      <c r="I435" s="134" t="s">
        <v>1540</v>
      </c>
      <c r="J435" s="138" t="s">
        <v>550</v>
      </c>
      <c r="K435" s="138" t="s">
        <v>1551</v>
      </c>
      <c r="L435" s="134" t="s">
        <v>1552</v>
      </c>
      <c r="M435" s="139"/>
    </row>
    <row r="436" spans="1:13" x14ac:dyDescent="0.2">
      <c r="A436" s="39" t="s">
        <v>1553</v>
      </c>
      <c r="B436" s="40" t="s">
        <v>1554</v>
      </c>
      <c r="C436" s="134"/>
      <c r="D436" s="40">
        <v>956</v>
      </c>
      <c r="E436" s="40" t="s">
        <v>98</v>
      </c>
      <c r="F436" s="40" t="s">
        <v>1544</v>
      </c>
      <c r="G436" s="40" t="s">
        <v>217</v>
      </c>
      <c r="H436" s="40" t="s">
        <v>959</v>
      </c>
      <c r="I436" s="40" t="s">
        <v>1540</v>
      </c>
      <c r="J436" s="54" t="s">
        <v>550</v>
      </c>
      <c r="K436" s="54" t="s">
        <v>1555</v>
      </c>
      <c r="L436" s="40" t="s">
        <v>1556</v>
      </c>
      <c r="M436" s="52"/>
    </row>
    <row r="437" spans="1:13" x14ac:dyDescent="0.2">
      <c r="A437" s="133" t="s">
        <v>1553</v>
      </c>
      <c r="B437" s="134" t="s">
        <v>1554</v>
      </c>
      <c r="C437" s="134" t="s">
        <v>1182</v>
      </c>
      <c r="D437" s="134">
        <v>771</v>
      </c>
      <c r="E437" s="134" t="s">
        <v>98</v>
      </c>
      <c r="F437" s="134" t="s">
        <v>1544</v>
      </c>
      <c r="G437" s="134" t="s">
        <v>217</v>
      </c>
      <c r="H437" s="134" t="s">
        <v>959</v>
      </c>
      <c r="I437" s="134" t="s">
        <v>1540</v>
      </c>
      <c r="J437" s="138" t="s">
        <v>550</v>
      </c>
      <c r="K437" s="138" t="s">
        <v>1555</v>
      </c>
      <c r="L437" s="134" t="s">
        <v>1556</v>
      </c>
      <c r="M437" s="139"/>
    </row>
    <row r="438" spans="1:13" ht="15" x14ac:dyDescent="0.25">
      <c r="A438" s="133" t="s">
        <v>1557</v>
      </c>
      <c r="B438" s="140" t="s">
        <v>1558</v>
      </c>
      <c r="C438" s="140" t="s">
        <v>237</v>
      </c>
      <c r="D438" s="140">
        <v>630</v>
      </c>
      <c r="E438" s="140" t="s">
        <v>238</v>
      </c>
      <c r="F438" s="142">
        <f>VLOOKUP(A438,'[1]List of Wells - Blank'!$C$4:$R$64,6,FALSE)</f>
        <v>41123</v>
      </c>
      <c r="G438" s="143" t="str">
        <f>VLOOKUP($A438,'[1]List of Wells - Blank'!$C$4:$R$64,7,FALSE)</f>
        <v>PR</v>
      </c>
      <c r="H438" s="143" t="str">
        <f>VLOOKUP($A438,'[1]List of Wells - Blank'!$C$4:$R$64,8,FALSE)</f>
        <v>940</v>
      </c>
      <c r="I438" s="143" t="str">
        <f>VLOOKUP($A438,'[1]List of Wells - Blank'!$C$4:$R$64,9,FALSE)</f>
        <v>665</v>
      </c>
      <c r="J438" s="146" t="str">
        <f>VLOOKUP($A438,'[1]List of Wells - Blank'!$C$4:$R$64,10,FALSE)</f>
        <v>NO</v>
      </c>
      <c r="K438" s="146" t="str">
        <f>VLOOKUP($A438,'[1]List of Wells - Blank'!$C$4:$R$64,11,FALSE)</f>
        <v>6991</v>
      </c>
      <c r="L438" s="143" t="str">
        <f>VLOOKUP($A438,'[1]List of Wells - Blank'!$C$4:$R$64,12,FALSE)</f>
        <v>535</v>
      </c>
      <c r="M438" s="147"/>
    </row>
    <row r="439" spans="1:13" x14ac:dyDescent="0.2">
      <c r="A439" s="32" t="s">
        <v>1557</v>
      </c>
      <c r="B439" s="35" t="s">
        <v>1559</v>
      </c>
      <c r="C439" s="134"/>
      <c r="D439" s="35">
        <v>499</v>
      </c>
      <c r="E439" s="35" t="s">
        <v>98</v>
      </c>
      <c r="F439" s="35" t="s">
        <v>1560</v>
      </c>
      <c r="G439" s="35" t="s">
        <v>3</v>
      </c>
      <c r="H439" s="35" t="s">
        <v>1409</v>
      </c>
      <c r="I439" s="35" t="s">
        <v>373</v>
      </c>
      <c r="J439" s="49" t="s">
        <v>550</v>
      </c>
      <c r="K439" s="49" t="s">
        <v>655</v>
      </c>
      <c r="L439" s="35" t="s">
        <v>1561</v>
      </c>
      <c r="M439" s="47"/>
    </row>
    <row r="440" spans="1:13" x14ac:dyDescent="0.2">
      <c r="A440" s="133" t="s">
        <v>1557</v>
      </c>
      <c r="B440" s="134" t="s">
        <v>1559</v>
      </c>
      <c r="C440" s="134" t="s">
        <v>1182</v>
      </c>
      <c r="D440" s="134">
        <v>632</v>
      </c>
      <c r="E440" s="134" t="s">
        <v>98</v>
      </c>
      <c r="F440" s="134">
        <v>41123</v>
      </c>
      <c r="G440" s="134" t="s">
        <v>3</v>
      </c>
      <c r="H440" s="134" t="s">
        <v>1409</v>
      </c>
      <c r="I440" s="134" t="s">
        <v>373</v>
      </c>
      <c r="J440" s="138" t="s">
        <v>550</v>
      </c>
      <c r="K440" s="138" t="s">
        <v>655</v>
      </c>
      <c r="L440" s="134" t="s">
        <v>1561</v>
      </c>
      <c r="M440" s="139"/>
    </row>
    <row r="441" spans="1:13" x14ac:dyDescent="0.2">
      <c r="A441" s="152" t="s">
        <v>1562</v>
      </c>
      <c r="B441" s="153" t="s">
        <v>1563</v>
      </c>
      <c r="C441" s="155" t="s">
        <v>250</v>
      </c>
      <c r="D441" s="155">
        <v>1480</v>
      </c>
      <c r="E441" s="155" t="s">
        <v>558</v>
      </c>
      <c r="F441" s="155" t="s">
        <v>1564</v>
      </c>
      <c r="G441" s="155" t="s">
        <v>217</v>
      </c>
      <c r="H441" s="156" t="s">
        <v>1179</v>
      </c>
      <c r="I441" s="155" t="s">
        <v>1565</v>
      </c>
      <c r="J441" s="157"/>
      <c r="K441" s="157" t="s">
        <v>1566</v>
      </c>
      <c r="L441" s="155" t="s">
        <v>1567</v>
      </c>
      <c r="M441" s="158"/>
    </row>
    <row r="442" spans="1:13" x14ac:dyDescent="0.2">
      <c r="A442" s="152" t="s">
        <v>1568</v>
      </c>
      <c r="B442" s="153" t="s">
        <v>1569</v>
      </c>
      <c r="C442" s="155" t="s">
        <v>250</v>
      </c>
      <c r="D442" s="155">
        <v>1278</v>
      </c>
      <c r="E442" s="155" t="s">
        <v>558</v>
      </c>
      <c r="F442" s="155" t="s">
        <v>1570</v>
      </c>
      <c r="G442" s="155" t="s">
        <v>217</v>
      </c>
      <c r="H442" s="156" t="s">
        <v>1179</v>
      </c>
      <c r="I442" s="155" t="s">
        <v>1565</v>
      </c>
      <c r="J442" s="157" t="s">
        <v>1571</v>
      </c>
      <c r="K442" s="157" t="s">
        <v>1572</v>
      </c>
      <c r="L442" s="155" t="s">
        <v>1573</v>
      </c>
      <c r="M442" s="158"/>
    </row>
    <row r="443" spans="1:13" x14ac:dyDescent="0.2">
      <c r="A443" s="152" t="s">
        <v>1574</v>
      </c>
      <c r="B443" s="153" t="s">
        <v>1575</v>
      </c>
      <c r="C443" s="155" t="s">
        <v>250</v>
      </c>
      <c r="D443" s="155">
        <v>1261</v>
      </c>
      <c r="E443" s="155" t="s">
        <v>558</v>
      </c>
      <c r="F443" s="189" t="s">
        <v>8</v>
      </c>
      <c r="G443" s="155" t="s">
        <v>219</v>
      </c>
      <c r="H443" s="189" t="s">
        <v>8</v>
      </c>
      <c r="I443" s="155" t="s">
        <v>1565</v>
      </c>
      <c r="J443" s="190" t="s">
        <v>8</v>
      </c>
      <c r="K443" s="190" t="s">
        <v>8</v>
      </c>
      <c r="L443" s="189" t="s">
        <v>8</v>
      </c>
      <c r="M443" s="158"/>
    </row>
    <row r="444" spans="1:13" x14ac:dyDescent="0.2">
      <c r="A444" s="32" t="s">
        <v>1576</v>
      </c>
      <c r="B444" s="131" t="s">
        <v>1577</v>
      </c>
      <c r="C444" s="33" t="s">
        <v>250</v>
      </c>
      <c r="D444" s="33">
        <v>300</v>
      </c>
      <c r="E444" s="33" t="s">
        <v>558</v>
      </c>
      <c r="F444" s="33" t="s">
        <v>1578</v>
      </c>
      <c r="G444" s="33" t="s">
        <v>217</v>
      </c>
      <c r="H444" s="33" t="s">
        <v>892</v>
      </c>
      <c r="I444" s="35" t="s">
        <v>1579</v>
      </c>
      <c r="J444" s="49"/>
      <c r="K444" s="49" t="s">
        <v>1524</v>
      </c>
      <c r="L444" s="35" t="s">
        <v>1580</v>
      </c>
      <c r="M444" s="47"/>
    </row>
    <row r="445" spans="1:13" x14ac:dyDescent="0.2">
      <c r="A445" s="32" t="s">
        <v>1581</v>
      </c>
      <c r="B445" s="131" t="s">
        <v>1582</v>
      </c>
      <c r="C445" s="33" t="s">
        <v>250</v>
      </c>
      <c r="D445" s="33">
        <v>846</v>
      </c>
      <c r="E445" s="33" t="s">
        <v>558</v>
      </c>
      <c r="F445" s="33" t="s">
        <v>1583</v>
      </c>
      <c r="G445" s="33" t="s">
        <v>217</v>
      </c>
      <c r="H445" s="33" t="s">
        <v>892</v>
      </c>
      <c r="I445" s="35" t="s">
        <v>1579</v>
      </c>
      <c r="J445" s="49"/>
      <c r="K445" s="49" t="s">
        <v>1584</v>
      </c>
      <c r="L445" s="35" t="s">
        <v>1585</v>
      </c>
      <c r="M445" s="47"/>
    </row>
    <row r="446" spans="1:13" x14ac:dyDescent="0.2">
      <c r="A446" s="32" t="s">
        <v>1586</v>
      </c>
      <c r="B446" s="131" t="s">
        <v>1587</v>
      </c>
      <c r="C446" s="33" t="s">
        <v>250</v>
      </c>
      <c r="D446" s="33">
        <v>707</v>
      </c>
      <c r="E446" s="33" t="s">
        <v>558</v>
      </c>
      <c r="F446" s="33" t="s">
        <v>1588</v>
      </c>
      <c r="G446" s="33" t="s">
        <v>217</v>
      </c>
      <c r="H446" s="33" t="s">
        <v>1589</v>
      </c>
      <c r="I446" s="35" t="s">
        <v>1579</v>
      </c>
      <c r="J446" s="49"/>
      <c r="K446" s="49" t="s">
        <v>1590</v>
      </c>
      <c r="L446" s="35" t="s">
        <v>1591</v>
      </c>
      <c r="M446" s="47"/>
    </row>
    <row r="447" spans="1:13" x14ac:dyDescent="0.2">
      <c r="A447" s="39" t="s">
        <v>1592</v>
      </c>
      <c r="B447" s="131" t="s">
        <v>1593</v>
      </c>
      <c r="C447" s="37" t="s">
        <v>250</v>
      </c>
      <c r="D447" s="37">
        <v>270</v>
      </c>
      <c r="E447" s="37" t="s">
        <v>558</v>
      </c>
      <c r="F447" s="37" t="s">
        <v>1594</v>
      </c>
      <c r="G447" s="37" t="s">
        <v>217</v>
      </c>
      <c r="H447" s="37" t="s">
        <v>892</v>
      </c>
      <c r="I447" s="40" t="s">
        <v>1579</v>
      </c>
      <c r="J447" s="54"/>
      <c r="K447" s="54" t="s">
        <v>1595</v>
      </c>
      <c r="L447" s="40" t="s">
        <v>1596</v>
      </c>
      <c r="M447" s="52"/>
    </row>
    <row r="448" spans="1:13" x14ac:dyDescent="0.2">
      <c r="A448" s="133" t="s">
        <v>156</v>
      </c>
      <c r="B448" s="134" t="s">
        <v>157</v>
      </c>
      <c r="C448" s="134" t="s">
        <v>525</v>
      </c>
      <c r="D448" s="134">
        <v>844</v>
      </c>
      <c r="E448" s="134" t="s">
        <v>98</v>
      </c>
      <c r="F448" s="134" t="s">
        <v>1597</v>
      </c>
      <c r="G448" s="134" t="s">
        <v>3</v>
      </c>
      <c r="H448" s="134" t="s">
        <v>1146</v>
      </c>
      <c r="I448" s="134" t="s">
        <v>498</v>
      </c>
      <c r="J448" s="138"/>
      <c r="K448" s="138" t="s">
        <v>274</v>
      </c>
      <c r="L448" s="134" t="s">
        <v>1598</v>
      </c>
      <c r="M448" s="139"/>
    </row>
    <row r="449" spans="1:13" x14ac:dyDescent="0.2">
      <c r="A449" s="133" t="s">
        <v>197</v>
      </c>
      <c r="B449" s="134" t="s">
        <v>198</v>
      </c>
      <c r="C449" s="134" t="s">
        <v>596</v>
      </c>
      <c r="D449" s="134">
        <v>778</v>
      </c>
      <c r="E449" s="134" t="s">
        <v>98</v>
      </c>
      <c r="F449" s="134" t="s">
        <v>1599</v>
      </c>
      <c r="G449" s="134" t="s">
        <v>3</v>
      </c>
      <c r="H449" s="134" t="s">
        <v>1146</v>
      </c>
      <c r="I449" s="134" t="s">
        <v>498</v>
      </c>
      <c r="J449" s="138"/>
      <c r="K449" s="138" t="s">
        <v>1600</v>
      </c>
      <c r="L449" s="134" t="s">
        <v>1601</v>
      </c>
      <c r="M449" s="139"/>
    </row>
    <row r="450" spans="1:13" x14ac:dyDescent="0.2">
      <c r="A450" s="133" t="s">
        <v>197</v>
      </c>
      <c r="B450" s="134" t="s">
        <v>198</v>
      </c>
      <c r="C450" s="134" t="s">
        <v>322</v>
      </c>
      <c r="D450" s="134">
        <v>1023</v>
      </c>
      <c r="E450" s="134" t="s">
        <v>98</v>
      </c>
      <c r="F450" s="134" t="s">
        <v>1599</v>
      </c>
      <c r="G450" s="134" t="s">
        <v>217</v>
      </c>
      <c r="H450" s="134" t="s">
        <v>1146</v>
      </c>
      <c r="I450" s="134" t="s">
        <v>498</v>
      </c>
      <c r="J450" s="138"/>
      <c r="K450" s="138" t="s">
        <v>1600</v>
      </c>
      <c r="L450" s="134" t="s">
        <v>1601</v>
      </c>
      <c r="M450" s="139"/>
    </row>
    <row r="451" spans="1:13" x14ac:dyDescent="0.2">
      <c r="A451" s="133" t="s">
        <v>162</v>
      </c>
      <c r="B451" s="134" t="s">
        <v>163</v>
      </c>
      <c r="C451" s="134" t="s">
        <v>525</v>
      </c>
      <c r="D451" s="134">
        <v>1096</v>
      </c>
      <c r="E451" s="134" t="s">
        <v>98</v>
      </c>
      <c r="F451" s="134" t="s">
        <v>1602</v>
      </c>
      <c r="G451" s="134" t="s">
        <v>3</v>
      </c>
      <c r="H451" s="134" t="s">
        <v>1146</v>
      </c>
      <c r="I451" s="134" t="s">
        <v>498</v>
      </c>
      <c r="J451" s="138"/>
      <c r="K451" s="138" t="s">
        <v>1603</v>
      </c>
      <c r="L451" s="134" t="s">
        <v>1604</v>
      </c>
      <c r="M451" s="139"/>
    </row>
    <row r="452" spans="1:13" x14ac:dyDescent="0.2">
      <c r="A452" s="133" t="s">
        <v>158</v>
      </c>
      <c r="B452" s="134" t="s">
        <v>159</v>
      </c>
      <c r="C452" s="134" t="s">
        <v>525</v>
      </c>
      <c r="D452" s="134">
        <v>1245</v>
      </c>
      <c r="E452" s="134" t="s">
        <v>98</v>
      </c>
      <c r="F452" s="134" t="s">
        <v>1605</v>
      </c>
      <c r="G452" s="134" t="s">
        <v>3</v>
      </c>
      <c r="H452" s="134" t="s">
        <v>1146</v>
      </c>
      <c r="I452" s="134" t="s">
        <v>498</v>
      </c>
      <c r="J452" s="138"/>
      <c r="K452" s="138" t="s">
        <v>780</v>
      </c>
      <c r="L452" s="134" t="s">
        <v>327</v>
      </c>
      <c r="M452" s="139"/>
    </row>
    <row r="453" spans="1:13" x14ac:dyDescent="0.2">
      <c r="A453" s="133" t="s">
        <v>1606</v>
      </c>
      <c r="B453" s="134" t="s">
        <v>1607</v>
      </c>
      <c r="C453" s="134" t="s">
        <v>318</v>
      </c>
      <c r="D453" s="134">
        <v>802</v>
      </c>
      <c r="E453" s="134" t="s">
        <v>98</v>
      </c>
      <c r="F453" s="134" t="s">
        <v>1608</v>
      </c>
      <c r="G453" s="134" t="s">
        <v>3</v>
      </c>
      <c r="H453" s="134" t="s">
        <v>1146</v>
      </c>
      <c r="I453" s="134" t="s">
        <v>498</v>
      </c>
      <c r="J453" s="138"/>
      <c r="K453" s="138" t="s">
        <v>1609</v>
      </c>
      <c r="L453" s="134" t="s">
        <v>892</v>
      </c>
      <c r="M453" s="139"/>
    </row>
    <row r="454" spans="1:13" x14ac:dyDescent="0.2">
      <c r="A454" s="133" t="s">
        <v>1606</v>
      </c>
      <c r="B454" s="134" t="s">
        <v>1607</v>
      </c>
      <c r="C454" s="134" t="s">
        <v>322</v>
      </c>
      <c r="D454" s="134">
        <v>764</v>
      </c>
      <c r="E454" s="134" t="s">
        <v>98</v>
      </c>
      <c r="F454" s="134" t="s">
        <v>1608</v>
      </c>
      <c r="G454" s="134" t="s">
        <v>217</v>
      </c>
      <c r="H454" s="134" t="s">
        <v>1146</v>
      </c>
      <c r="I454" s="134" t="s">
        <v>498</v>
      </c>
      <c r="J454" s="138"/>
      <c r="K454" s="138" t="s">
        <v>1609</v>
      </c>
      <c r="L454" s="134" t="s">
        <v>892</v>
      </c>
      <c r="M454" s="139"/>
    </row>
    <row r="455" spans="1:13" x14ac:dyDescent="0.2">
      <c r="A455" s="133" t="s">
        <v>1610</v>
      </c>
      <c r="B455" s="134" t="s">
        <v>1611</v>
      </c>
      <c r="C455" s="134" t="s">
        <v>318</v>
      </c>
      <c r="D455" s="134">
        <v>1152</v>
      </c>
      <c r="E455" s="134" t="s">
        <v>98</v>
      </c>
      <c r="F455" s="134" t="s">
        <v>1612</v>
      </c>
      <c r="G455" s="134" t="s">
        <v>3</v>
      </c>
      <c r="H455" s="134" t="s">
        <v>1146</v>
      </c>
      <c r="I455" s="134" t="s">
        <v>498</v>
      </c>
      <c r="J455" s="138"/>
      <c r="K455" s="138" t="s">
        <v>1406</v>
      </c>
      <c r="L455" s="134" t="s">
        <v>445</v>
      </c>
      <c r="M455" s="139"/>
    </row>
    <row r="456" spans="1:13" x14ac:dyDescent="0.2">
      <c r="A456" s="133" t="s">
        <v>1610</v>
      </c>
      <c r="B456" s="134" t="s">
        <v>1611</v>
      </c>
      <c r="C456" s="134" t="s">
        <v>576</v>
      </c>
      <c r="D456" s="134">
        <v>839</v>
      </c>
      <c r="E456" s="134" t="s">
        <v>98</v>
      </c>
      <c r="F456" s="134" t="s">
        <v>1612</v>
      </c>
      <c r="G456" s="134" t="s">
        <v>217</v>
      </c>
      <c r="H456" s="134" t="s">
        <v>1146</v>
      </c>
      <c r="I456" s="134" t="s">
        <v>498</v>
      </c>
      <c r="J456" s="138"/>
      <c r="K456" s="138" t="s">
        <v>1406</v>
      </c>
      <c r="L456" s="134" t="s">
        <v>445</v>
      </c>
      <c r="M456" s="139"/>
    </row>
    <row r="457" spans="1:13" x14ac:dyDescent="0.2">
      <c r="A457" s="133" t="s">
        <v>1613</v>
      </c>
      <c r="B457" s="134" t="s">
        <v>1614</v>
      </c>
      <c r="C457" s="134" t="s">
        <v>318</v>
      </c>
      <c r="D457" s="134">
        <v>1009</v>
      </c>
      <c r="E457" s="134" t="s">
        <v>98</v>
      </c>
      <c r="F457" s="134" t="s">
        <v>1615</v>
      </c>
      <c r="G457" s="134" t="s">
        <v>3</v>
      </c>
      <c r="H457" s="134" t="s">
        <v>1146</v>
      </c>
      <c r="I457" s="134" t="s">
        <v>498</v>
      </c>
      <c r="J457" s="138"/>
      <c r="K457" s="138" t="s">
        <v>1616</v>
      </c>
      <c r="L457" s="134" t="s">
        <v>1409</v>
      </c>
      <c r="M457" s="139"/>
    </row>
    <row r="458" spans="1:13" x14ac:dyDescent="0.2">
      <c r="A458" s="133" t="s">
        <v>1613</v>
      </c>
      <c r="B458" s="134" t="s">
        <v>1614</v>
      </c>
      <c r="C458" s="134" t="s">
        <v>765</v>
      </c>
      <c r="D458" s="134">
        <v>794</v>
      </c>
      <c r="E458" s="134" t="s">
        <v>98</v>
      </c>
      <c r="F458" s="134" t="s">
        <v>1615</v>
      </c>
      <c r="G458" s="134" t="s">
        <v>217</v>
      </c>
      <c r="H458" s="134" t="s">
        <v>1146</v>
      </c>
      <c r="I458" s="134" t="s">
        <v>498</v>
      </c>
      <c r="J458" s="138"/>
      <c r="K458" s="138" t="s">
        <v>1616</v>
      </c>
      <c r="L458" s="134" t="s">
        <v>1409</v>
      </c>
      <c r="M458" s="139"/>
    </row>
    <row r="459" spans="1:13" ht="15" x14ac:dyDescent="0.25">
      <c r="A459" s="133" t="s">
        <v>1617</v>
      </c>
      <c r="B459" s="140" t="s">
        <v>1618</v>
      </c>
      <c r="C459" s="140" t="s">
        <v>237</v>
      </c>
      <c r="D459" s="140">
        <v>1616</v>
      </c>
      <c r="E459" s="140" t="s">
        <v>238</v>
      </c>
      <c r="F459" s="142">
        <f>VLOOKUP(A459,'[1]List of Wells - Blank'!$C$4:$R$64,6,FALSE)</f>
        <v>41120</v>
      </c>
      <c r="G459" s="143" t="str">
        <f>VLOOKUP($A459,'[1]List of Wells - Blank'!$C$4:$R$64,7,FALSE)</f>
        <v>PR</v>
      </c>
      <c r="H459" s="143">
        <f>VLOOKUP($A459,'[1]List of Wells - Blank'!$C$4:$R$64,8,FALSE)</f>
        <v>804</v>
      </c>
      <c r="I459" s="143">
        <f>VLOOKUP($A459,'[1]List of Wells - Blank'!$C$4:$R$64,9,FALSE)</f>
        <v>725</v>
      </c>
      <c r="J459" s="146" t="str">
        <f>VLOOKUP($A459,'[1]List of Wells - Blank'!$C$4:$R$64,10,FALSE)</f>
        <v>None</v>
      </c>
      <c r="K459" s="146">
        <f>VLOOKUP($A459,'[1]List of Wells - Blank'!$C$4:$R$64,11,FALSE)</f>
        <v>6935</v>
      </c>
      <c r="L459" s="143">
        <f>VLOOKUP($A459,'[1]List of Wells - Blank'!$C$4:$R$64,12,FALSE)</f>
        <v>900</v>
      </c>
      <c r="M459" s="147"/>
    </row>
    <row r="460" spans="1:13" x14ac:dyDescent="0.2">
      <c r="A460" s="133" t="s">
        <v>1619</v>
      </c>
      <c r="B460" s="134" t="s">
        <v>1620</v>
      </c>
      <c r="C460" s="134" t="s">
        <v>545</v>
      </c>
      <c r="D460" s="134">
        <v>398</v>
      </c>
      <c r="E460" s="134" t="s">
        <v>98</v>
      </c>
      <c r="F460" s="134">
        <v>41095</v>
      </c>
      <c r="G460" s="134" t="s">
        <v>91</v>
      </c>
      <c r="H460" s="134">
        <v>804</v>
      </c>
      <c r="I460" s="134" t="s">
        <v>8</v>
      </c>
      <c r="J460" s="138" t="s">
        <v>8</v>
      </c>
      <c r="K460" s="138" t="s">
        <v>8</v>
      </c>
      <c r="L460" s="134" t="s">
        <v>8</v>
      </c>
      <c r="M460" s="139" t="s">
        <v>1621</v>
      </c>
    </row>
    <row r="461" spans="1:13" ht="15" x14ac:dyDescent="0.25">
      <c r="A461" s="133" t="s">
        <v>1622</v>
      </c>
      <c r="B461" s="140" t="s">
        <v>1623</v>
      </c>
      <c r="C461" s="140" t="s">
        <v>237</v>
      </c>
      <c r="D461" s="140">
        <v>828</v>
      </c>
      <c r="E461" s="140" t="s">
        <v>238</v>
      </c>
      <c r="F461" s="142">
        <f>VLOOKUP(A461,'[1]List of Wells - Blank'!$C$4:$R$64,6,FALSE)</f>
        <v>41173</v>
      </c>
      <c r="G461" s="143" t="str">
        <f>VLOOKUP($A461,'[1]List of Wells - Blank'!$C$4:$R$64,7,FALSE)</f>
        <v>PR</v>
      </c>
      <c r="H461" s="143">
        <f>VLOOKUP($A461,'[1]List of Wells - Blank'!$C$4:$R$64,8,FALSE)</f>
        <v>809</v>
      </c>
      <c r="I461" s="143">
        <f>VLOOKUP($A461,'[1]List of Wells - Blank'!$C$4:$R$64,9,FALSE)</f>
        <v>725</v>
      </c>
      <c r="J461" s="146" t="str">
        <f>VLOOKUP($A461,'[1]List of Wells - Blank'!$C$4:$R$64,10,FALSE)</f>
        <v>None</v>
      </c>
      <c r="K461" s="146">
        <f>VLOOKUP($A461,'[1]List of Wells - Blank'!$C$4:$R$64,11,FALSE)</f>
        <v>7009</v>
      </c>
      <c r="L461" s="143">
        <f>VLOOKUP($A461,'[1]List of Wells - Blank'!$C$4:$R$64,12,FALSE)</f>
        <v>800</v>
      </c>
      <c r="M461" s="147"/>
    </row>
    <row r="462" spans="1:13" x14ac:dyDescent="0.2">
      <c r="A462" s="191" t="s">
        <v>1622</v>
      </c>
      <c r="B462" s="192" t="s">
        <v>1624</v>
      </c>
      <c r="C462" s="192" t="s">
        <v>545</v>
      </c>
      <c r="D462" s="192">
        <v>947</v>
      </c>
      <c r="E462" s="192" t="s">
        <v>98</v>
      </c>
      <c r="F462" s="192">
        <v>41173</v>
      </c>
      <c r="G462" s="192" t="s">
        <v>3</v>
      </c>
      <c r="H462" s="192">
        <v>809</v>
      </c>
      <c r="I462" s="192">
        <v>725</v>
      </c>
      <c r="J462" s="193" t="s">
        <v>542</v>
      </c>
      <c r="K462" s="193">
        <v>7009</v>
      </c>
      <c r="L462" s="192">
        <v>800</v>
      </c>
      <c r="M462" s="194"/>
    </row>
    <row r="463" spans="1:13" ht="15" x14ac:dyDescent="0.25">
      <c r="A463" s="171" t="s">
        <v>1625</v>
      </c>
      <c r="B463" s="141" t="s">
        <v>1626</v>
      </c>
      <c r="C463" s="141" t="s">
        <v>237</v>
      </c>
      <c r="D463" s="141">
        <v>1257</v>
      </c>
      <c r="E463" s="141" t="s">
        <v>238</v>
      </c>
      <c r="F463" s="179">
        <f>VLOOKUP(A463,'[1]List of Wells - Blank'!$C$4:$R$64,6,FALSE)</f>
        <v>41097</v>
      </c>
      <c r="G463" s="172" t="str">
        <f>VLOOKUP($A463,'[1]List of Wells - Blank'!$C$4:$R$64,7,FALSE)</f>
        <v>PR</v>
      </c>
      <c r="H463" s="172">
        <f>VLOOKUP($A463,'[1]List of Wells - Blank'!$C$4:$R$64,8,FALSE)</f>
        <v>802</v>
      </c>
      <c r="I463" s="172">
        <f>VLOOKUP($A463,'[1]List of Wells - Blank'!$C$4:$R$64,9,FALSE)</f>
        <v>725</v>
      </c>
      <c r="J463" s="172" t="str">
        <f>VLOOKUP($A463,'[1]List of Wells - Blank'!$C$4:$R$64,10,FALSE)</f>
        <v>None</v>
      </c>
      <c r="K463" s="172">
        <f>VLOOKUP($A463,'[1]List of Wells - Blank'!$C$4:$R$64,11,FALSE)</f>
        <v>6936</v>
      </c>
      <c r="L463" s="172">
        <f>VLOOKUP($A463,'[1]List of Wells - Blank'!$C$4:$R$64,12,FALSE)</f>
        <v>270</v>
      </c>
      <c r="M463" s="172"/>
    </row>
    <row r="464" spans="1:13" x14ac:dyDescent="0.2">
      <c r="A464" s="171" t="s">
        <v>1625</v>
      </c>
      <c r="B464" s="135" t="s">
        <v>1627</v>
      </c>
      <c r="C464" s="135" t="s">
        <v>545</v>
      </c>
      <c r="D464" s="135">
        <v>1332</v>
      </c>
      <c r="E464" s="135" t="s">
        <v>98</v>
      </c>
      <c r="F464" s="135">
        <v>41097</v>
      </c>
      <c r="G464" s="135" t="s">
        <v>3</v>
      </c>
      <c r="H464" s="135">
        <v>802</v>
      </c>
      <c r="I464" s="135">
        <v>725</v>
      </c>
      <c r="J464" s="135" t="s">
        <v>542</v>
      </c>
      <c r="K464" s="135">
        <v>6936</v>
      </c>
      <c r="L464" s="135">
        <v>270</v>
      </c>
      <c r="M464" s="135"/>
    </row>
    <row r="465" spans="1:13" x14ac:dyDescent="0.2">
      <c r="A465" s="171" t="s">
        <v>1628</v>
      </c>
      <c r="B465" s="135" t="s">
        <v>1629</v>
      </c>
      <c r="C465" s="135" t="s">
        <v>318</v>
      </c>
      <c r="D465" s="135">
        <v>1025</v>
      </c>
      <c r="E465" s="135" t="s">
        <v>98</v>
      </c>
      <c r="F465" s="135" t="s">
        <v>1630</v>
      </c>
      <c r="G465" s="135" t="s">
        <v>3</v>
      </c>
      <c r="H465" s="135" t="s">
        <v>1146</v>
      </c>
      <c r="I465" s="135" t="s">
        <v>754</v>
      </c>
      <c r="J465" s="135"/>
      <c r="K465" s="135" t="s">
        <v>1631</v>
      </c>
      <c r="L465" s="135" t="s">
        <v>331</v>
      </c>
      <c r="M465" s="135"/>
    </row>
    <row r="466" spans="1:13" x14ac:dyDescent="0.2">
      <c r="A466" s="171" t="s">
        <v>1628</v>
      </c>
      <c r="B466" s="135" t="s">
        <v>1629</v>
      </c>
      <c r="C466" s="135" t="s">
        <v>576</v>
      </c>
      <c r="D466" s="135">
        <v>366</v>
      </c>
      <c r="E466" s="135" t="s">
        <v>98</v>
      </c>
      <c r="F466" s="135" t="s">
        <v>1630</v>
      </c>
      <c r="G466" s="135" t="s">
        <v>3</v>
      </c>
      <c r="H466" s="135" t="s">
        <v>1146</v>
      </c>
      <c r="I466" s="135" t="s">
        <v>754</v>
      </c>
      <c r="J466" s="135"/>
      <c r="K466" s="135" t="s">
        <v>1631</v>
      </c>
      <c r="L466" s="135" t="s">
        <v>331</v>
      </c>
      <c r="M466" s="135"/>
    </row>
    <row r="467" spans="1:13" x14ac:dyDescent="0.2">
      <c r="A467" s="53" t="s">
        <v>1628</v>
      </c>
      <c r="B467" s="159" t="s">
        <v>1629</v>
      </c>
      <c r="C467" s="159" t="s">
        <v>766</v>
      </c>
      <c r="D467" s="159">
        <v>776</v>
      </c>
      <c r="E467" s="159" t="s">
        <v>98</v>
      </c>
      <c r="F467" s="159" t="s">
        <v>1630</v>
      </c>
      <c r="G467" s="159" t="s">
        <v>3</v>
      </c>
      <c r="H467" s="159" t="s">
        <v>1146</v>
      </c>
      <c r="I467" s="53" t="s">
        <v>754</v>
      </c>
      <c r="J467" s="53"/>
      <c r="K467" s="53" t="s">
        <v>1631</v>
      </c>
      <c r="L467" s="53" t="s">
        <v>331</v>
      </c>
      <c r="M467" s="53"/>
    </row>
    <row r="468" spans="1:13" x14ac:dyDescent="0.2">
      <c r="A468" s="154" t="s">
        <v>1632</v>
      </c>
      <c r="B468" s="154" t="s">
        <v>1633</v>
      </c>
      <c r="C468" s="154" t="s">
        <v>1634</v>
      </c>
      <c r="D468" s="154">
        <v>1421</v>
      </c>
      <c r="E468" s="154" t="s">
        <v>98</v>
      </c>
      <c r="F468" s="154" t="s">
        <v>1635</v>
      </c>
      <c r="G468" s="154" t="s">
        <v>217</v>
      </c>
      <c r="H468" s="174" t="s">
        <v>1042</v>
      </c>
      <c r="I468" s="154" t="s">
        <v>567</v>
      </c>
      <c r="J468" s="154"/>
      <c r="K468" s="154" t="s">
        <v>1636</v>
      </c>
      <c r="L468" s="154" t="s">
        <v>1637</v>
      </c>
      <c r="M468" s="154"/>
    </row>
    <row r="469" spans="1:13" x14ac:dyDescent="0.2">
      <c r="A469" s="48" t="s">
        <v>1638</v>
      </c>
      <c r="B469" s="132" t="s">
        <v>1639</v>
      </c>
      <c r="C469" s="132" t="s">
        <v>1640</v>
      </c>
      <c r="D469" s="132">
        <v>947</v>
      </c>
      <c r="E469" s="132" t="s">
        <v>98</v>
      </c>
      <c r="F469" s="132" t="s">
        <v>1641</v>
      </c>
      <c r="G469" s="132" t="s">
        <v>217</v>
      </c>
      <c r="H469" s="132" t="s">
        <v>1332</v>
      </c>
      <c r="I469" s="48" t="s">
        <v>949</v>
      </c>
      <c r="J469" s="48"/>
      <c r="K469" s="48" t="s">
        <v>375</v>
      </c>
      <c r="L469" s="48" t="s">
        <v>1642</v>
      </c>
      <c r="M469" s="48"/>
    </row>
    <row r="470" spans="1:13" x14ac:dyDescent="0.2">
      <c r="A470" s="48" t="s">
        <v>1643</v>
      </c>
      <c r="B470" s="132" t="s">
        <v>1644</v>
      </c>
      <c r="C470" s="132" t="s">
        <v>1645</v>
      </c>
      <c r="D470" s="132">
        <v>814</v>
      </c>
      <c r="E470" s="132" t="s">
        <v>98</v>
      </c>
      <c r="F470" s="132" t="s">
        <v>1646</v>
      </c>
      <c r="G470" s="132" t="s">
        <v>217</v>
      </c>
      <c r="H470" s="132" t="s">
        <v>388</v>
      </c>
      <c r="I470" s="48" t="s">
        <v>949</v>
      </c>
      <c r="J470" s="48"/>
      <c r="K470" s="48" t="s">
        <v>1647</v>
      </c>
      <c r="L470" s="48" t="s">
        <v>1648</v>
      </c>
      <c r="M470" s="48"/>
    </row>
    <row r="471" spans="1:13" x14ac:dyDescent="0.2">
      <c r="A471" s="53" t="s">
        <v>1649</v>
      </c>
      <c r="B471" s="159" t="s">
        <v>1650</v>
      </c>
      <c r="C471" s="159" t="s">
        <v>680</v>
      </c>
      <c r="D471" s="159">
        <v>820</v>
      </c>
      <c r="E471" s="159" t="s">
        <v>98</v>
      </c>
      <c r="F471" s="159" t="s">
        <v>1651</v>
      </c>
      <c r="G471" s="159" t="s">
        <v>217</v>
      </c>
      <c r="H471" s="159" t="s">
        <v>1042</v>
      </c>
      <c r="I471" s="53" t="s">
        <v>949</v>
      </c>
      <c r="J471" s="53"/>
      <c r="K471" s="53" t="s">
        <v>1018</v>
      </c>
      <c r="L471" s="53" t="s">
        <v>454</v>
      </c>
      <c r="M471" s="53"/>
    </row>
    <row r="472" spans="1:13" x14ac:dyDescent="0.2">
      <c r="A472" s="48" t="s">
        <v>1652</v>
      </c>
      <c r="B472" s="132" t="s">
        <v>1653</v>
      </c>
      <c r="C472" s="132" t="s">
        <v>1654</v>
      </c>
      <c r="D472" s="132">
        <v>838</v>
      </c>
      <c r="E472" s="132" t="s">
        <v>98</v>
      </c>
      <c r="F472" s="132" t="s">
        <v>1655</v>
      </c>
      <c r="G472" s="132" t="s">
        <v>217</v>
      </c>
      <c r="H472" s="132" t="s">
        <v>784</v>
      </c>
      <c r="I472" s="48" t="s">
        <v>567</v>
      </c>
      <c r="J472" s="48"/>
      <c r="K472" s="48" t="s">
        <v>1656</v>
      </c>
      <c r="L472" s="48" t="s">
        <v>1657</v>
      </c>
      <c r="M472" s="48"/>
    </row>
    <row r="473" spans="1:13" x14ac:dyDescent="0.2">
      <c r="A473" s="48" t="s">
        <v>1658</v>
      </c>
      <c r="B473" s="132" t="s">
        <v>1659</v>
      </c>
      <c r="C473" s="132" t="s">
        <v>1634</v>
      </c>
      <c r="D473" s="132">
        <v>889</v>
      </c>
      <c r="E473" s="132" t="s">
        <v>98</v>
      </c>
      <c r="F473" s="132" t="s">
        <v>1660</v>
      </c>
      <c r="G473" s="132" t="s">
        <v>217</v>
      </c>
      <c r="H473" s="132" t="s">
        <v>1661</v>
      </c>
      <c r="I473" s="48" t="s">
        <v>567</v>
      </c>
      <c r="J473" s="48"/>
      <c r="K473" s="48" t="s">
        <v>1662</v>
      </c>
      <c r="L473" s="48" t="s">
        <v>334</v>
      </c>
      <c r="M473" s="48"/>
    </row>
    <row r="474" spans="1:13" x14ac:dyDescent="0.2">
      <c r="A474" s="154" t="s">
        <v>1663</v>
      </c>
      <c r="B474" s="154" t="s">
        <v>1664</v>
      </c>
      <c r="C474" s="154" t="s">
        <v>1634</v>
      </c>
      <c r="D474" s="154">
        <v>1042</v>
      </c>
      <c r="E474" s="154" t="s">
        <v>98</v>
      </c>
      <c r="F474" s="154" t="s">
        <v>1665</v>
      </c>
      <c r="G474" s="154" t="s">
        <v>217</v>
      </c>
      <c r="H474" s="174" t="s">
        <v>491</v>
      </c>
      <c r="I474" s="154" t="s">
        <v>567</v>
      </c>
      <c r="J474" s="154"/>
      <c r="K474" s="154" t="s">
        <v>1666</v>
      </c>
      <c r="L474" s="154" t="s">
        <v>334</v>
      </c>
      <c r="M474" s="154"/>
    </row>
    <row r="475" spans="1:13" x14ac:dyDescent="0.2">
      <c r="A475" s="53" t="s">
        <v>1667</v>
      </c>
      <c r="B475" s="159" t="s">
        <v>1668</v>
      </c>
      <c r="C475" s="159" t="s">
        <v>675</v>
      </c>
      <c r="D475" s="159">
        <v>725</v>
      </c>
      <c r="E475" s="159" t="s">
        <v>98</v>
      </c>
      <c r="F475" s="159" t="s">
        <v>1669</v>
      </c>
      <c r="G475" s="159" t="s">
        <v>217</v>
      </c>
      <c r="H475" s="159" t="s">
        <v>898</v>
      </c>
      <c r="I475" s="53" t="s">
        <v>567</v>
      </c>
      <c r="J475" s="53"/>
      <c r="K475" s="53" t="s">
        <v>1670</v>
      </c>
      <c r="L475" s="53" t="s">
        <v>334</v>
      </c>
      <c r="M475" s="53"/>
    </row>
    <row r="476" spans="1:13" x14ac:dyDescent="0.2">
      <c r="A476" s="32" t="s">
        <v>1671</v>
      </c>
      <c r="B476" s="35" t="s">
        <v>1672</v>
      </c>
      <c r="C476" s="134"/>
      <c r="D476" s="35">
        <v>171</v>
      </c>
      <c r="E476" s="35" t="s">
        <v>98</v>
      </c>
      <c r="F476" s="35" t="s">
        <v>1673</v>
      </c>
      <c r="G476" s="35" t="s">
        <v>217</v>
      </c>
      <c r="H476" s="35" t="s">
        <v>1674</v>
      </c>
      <c r="I476" s="34" t="s">
        <v>306</v>
      </c>
      <c r="J476" s="32" t="s">
        <v>550</v>
      </c>
      <c r="K476" s="49" t="s">
        <v>1675</v>
      </c>
      <c r="L476" s="35" t="s">
        <v>328</v>
      </c>
      <c r="M476" s="55"/>
    </row>
    <row r="477" spans="1:13" x14ac:dyDescent="0.2">
      <c r="A477" s="152" t="s">
        <v>1671</v>
      </c>
      <c r="B477" s="155" t="s">
        <v>1672</v>
      </c>
      <c r="C477" s="134"/>
      <c r="D477" s="155">
        <v>1067</v>
      </c>
      <c r="E477" s="155" t="s">
        <v>98</v>
      </c>
      <c r="F477" s="166" t="str">
        <f>VLOOKUP(A477,[2]Sheet1!$A$2:$M$51,6,FALSE)</f>
        <v>1/30/2013</v>
      </c>
      <c r="G477" s="155" t="s">
        <v>217</v>
      </c>
      <c r="H477" s="166">
        <v>1331</v>
      </c>
      <c r="I477" s="59">
        <v>200</v>
      </c>
      <c r="J477" s="195" t="str">
        <f>VLOOKUP(A477,[2]Sheet1!$A$2:$M$51,10,FALSE)</f>
        <v>NO</v>
      </c>
      <c r="K477" s="186" t="str">
        <f>VLOOKUP(A477,[2]Sheet1!$A$2:$M$51,11,FALSE)</f>
        <v>6954</v>
      </c>
      <c r="L477" s="166" t="str">
        <f>VLOOKUP(A477,[2]Sheet1!$A$2:$M$51,12,FALSE)</f>
        <v>760</v>
      </c>
      <c r="M477" s="187"/>
    </row>
    <row r="478" spans="1:13" x14ac:dyDescent="0.2">
      <c r="A478" s="133" t="s">
        <v>1671</v>
      </c>
      <c r="B478" s="134" t="s">
        <v>1672</v>
      </c>
      <c r="C478" s="134" t="s">
        <v>1182</v>
      </c>
      <c r="D478" s="134">
        <v>898</v>
      </c>
      <c r="E478" s="134" t="s">
        <v>98</v>
      </c>
      <c r="F478" s="134" t="s">
        <v>1673</v>
      </c>
      <c r="G478" s="134" t="s">
        <v>217</v>
      </c>
      <c r="H478" s="134" t="s">
        <v>1674</v>
      </c>
      <c r="I478" s="136" t="s">
        <v>306</v>
      </c>
      <c r="J478" s="137" t="s">
        <v>550</v>
      </c>
      <c r="K478" s="138" t="s">
        <v>1675</v>
      </c>
      <c r="L478" s="134" t="s">
        <v>328</v>
      </c>
      <c r="M478" s="139"/>
    </row>
    <row r="479" spans="1:13" x14ac:dyDescent="0.2">
      <c r="A479" s="32" t="s">
        <v>1676</v>
      </c>
      <c r="B479" s="35" t="s">
        <v>1677</v>
      </c>
      <c r="C479" s="134"/>
      <c r="D479" s="35">
        <v>21</v>
      </c>
      <c r="E479" s="35" t="s">
        <v>98</v>
      </c>
      <c r="F479" s="35" t="s">
        <v>1678</v>
      </c>
      <c r="G479" s="35" t="s">
        <v>217</v>
      </c>
      <c r="H479" s="35" t="s">
        <v>1679</v>
      </c>
      <c r="I479" s="34" t="s">
        <v>306</v>
      </c>
      <c r="J479" s="32" t="s">
        <v>550</v>
      </c>
      <c r="K479" s="49" t="s">
        <v>375</v>
      </c>
      <c r="L479" s="35" t="s">
        <v>1680</v>
      </c>
      <c r="M479" s="47"/>
    </row>
    <row r="480" spans="1:13" x14ac:dyDescent="0.2">
      <c r="A480" s="39" t="s">
        <v>1676</v>
      </c>
      <c r="B480" s="37" t="s">
        <v>1677</v>
      </c>
      <c r="C480" s="134"/>
      <c r="D480" s="37">
        <v>782</v>
      </c>
      <c r="E480" s="37" t="s">
        <v>98</v>
      </c>
      <c r="F480" s="166" t="str">
        <f>VLOOKUP(A480,[2]Sheet1!$A$2:$M$51,6,FALSE)</f>
        <v>1/11/2013</v>
      </c>
      <c r="G480" s="37" t="s">
        <v>217</v>
      </c>
      <c r="H480" s="166">
        <v>1323</v>
      </c>
      <c r="I480" s="59">
        <v>200</v>
      </c>
      <c r="J480" s="195" t="str">
        <f>VLOOKUP(A480,[2]Sheet1!$A$2:$M$51,10,FALSE)</f>
        <v>NO</v>
      </c>
      <c r="K480" s="186" t="str">
        <f>VLOOKUP(A480,[2]Sheet1!$A$2:$M$51,11,FALSE)</f>
        <v>6940</v>
      </c>
      <c r="L480" s="166" t="str">
        <f>VLOOKUP(A480,[2]Sheet1!$A$2:$M$51,12,FALSE)</f>
        <v>1215</v>
      </c>
      <c r="M480" s="187"/>
    </row>
    <row r="481" spans="1:13" x14ac:dyDescent="0.2">
      <c r="A481" s="133" t="s">
        <v>1676</v>
      </c>
      <c r="B481" s="134" t="s">
        <v>1677</v>
      </c>
      <c r="C481" s="134" t="s">
        <v>1182</v>
      </c>
      <c r="D481" s="134">
        <v>610</v>
      </c>
      <c r="E481" s="134" t="s">
        <v>98</v>
      </c>
      <c r="F481" s="134" t="s">
        <v>1678</v>
      </c>
      <c r="G481" s="134" t="s">
        <v>217</v>
      </c>
      <c r="H481" s="134" t="s">
        <v>1679</v>
      </c>
      <c r="I481" s="134" t="s">
        <v>306</v>
      </c>
      <c r="J481" s="138" t="s">
        <v>550</v>
      </c>
      <c r="K481" s="138" t="s">
        <v>375</v>
      </c>
      <c r="L481" s="134" t="s">
        <v>1680</v>
      </c>
      <c r="M481" s="139"/>
    </row>
    <row r="482" spans="1:13" x14ac:dyDescent="0.2">
      <c r="A482" s="32" t="s">
        <v>1681</v>
      </c>
      <c r="B482" s="35" t="s">
        <v>1682</v>
      </c>
      <c r="C482" s="134"/>
      <c r="D482" s="35">
        <v>564</v>
      </c>
      <c r="E482" s="35" t="s">
        <v>98</v>
      </c>
      <c r="F482" s="35" t="s">
        <v>1683</v>
      </c>
      <c r="G482" s="35" t="s">
        <v>217</v>
      </c>
      <c r="H482" s="35" t="s">
        <v>1131</v>
      </c>
      <c r="I482" s="35" t="s">
        <v>306</v>
      </c>
      <c r="J482" s="49" t="s">
        <v>550</v>
      </c>
      <c r="K482" s="49" t="s">
        <v>1684</v>
      </c>
      <c r="L482" s="35" t="s">
        <v>1294</v>
      </c>
      <c r="M482" s="47"/>
    </row>
    <row r="483" spans="1:13" x14ac:dyDescent="0.2">
      <c r="A483" s="152" t="s">
        <v>1681</v>
      </c>
      <c r="B483" s="155" t="s">
        <v>1682</v>
      </c>
      <c r="C483" s="134"/>
      <c r="D483" s="155">
        <v>1361</v>
      </c>
      <c r="E483" s="155" t="s">
        <v>98</v>
      </c>
      <c r="F483" s="166" t="str">
        <f>VLOOKUP(A483,[2]Sheet1!$A$2:$M$51,6,FALSE)</f>
        <v>1/28/2013</v>
      </c>
      <c r="G483" s="155" t="s">
        <v>217</v>
      </c>
      <c r="H483" s="166">
        <v>1358</v>
      </c>
      <c r="I483" s="166">
        <v>200</v>
      </c>
      <c r="J483" s="186" t="str">
        <f>VLOOKUP(A483,[2]Sheet1!$A$2:$M$51,10,FALSE)</f>
        <v>NO</v>
      </c>
      <c r="K483" s="186" t="str">
        <f>VLOOKUP(A483,[2]Sheet1!$A$2:$M$51,11,FALSE)</f>
        <v>7034</v>
      </c>
      <c r="L483" s="166" t="str">
        <f>VLOOKUP(A483,[2]Sheet1!$A$2:$M$51,12,FALSE)</f>
        <v>550</v>
      </c>
      <c r="M483" s="187"/>
    </row>
    <row r="484" spans="1:13" x14ac:dyDescent="0.2">
      <c r="A484" s="133" t="s">
        <v>1681</v>
      </c>
      <c r="B484" s="134" t="s">
        <v>1682</v>
      </c>
      <c r="C484" s="134" t="s">
        <v>1182</v>
      </c>
      <c r="D484" s="134">
        <v>1411</v>
      </c>
      <c r="E484" s="134" t="s">
        <v>98</v>
      </c>
      <c r="F484" s="134" t="s">
        <v>1683</v>
      </c>
      <c r="G484" s="134" t="s">
        <v>217</v>
      </c>
      <c r="H484" s="134" t="s">
        <v>1131</v>
      </c>
      <c r="I484" s="134" t="s">
        <v>306</v>
      </c>
      <c r="J484" s="138" t="s">
        <v>550</v>
      </c>
      <c r="K484" s="138" t="s">
        <v>1684</v>
      </c>
      <c r="L484" s="134" t="s">
        <v>1294</v>
      </c>
      <c r="M484" s="139"/>
    </row>
    <row r="485" spans="1:13" x14ac:dyDescent="0.2">
      <c r="A485" s="32" t="s">
        <v>1685</v>
      </c>
      <c r="B485" s="35" t="s">
        <v>1686</v>
      </c>
      <c r="C485" s="134"/>
      <c r="D485" s="35">
        <v>215</v>
      </c>
      <c r="E485" s="35" t="s">
        <v>98</v>
      </c>
      <c r="F485" s="35" t="s">
        <v>1687</v>
      </c>
      <c r="G485" s="35" t="s">
        <v>217</v>
      </c>
      <c r="H485" s="35" t="s">
        <v>1688</v>
      </c>
      <c r="I485" s="35" t="s">
        <v>306</v>
      </c>
      <c r="J485" s="49" t="s">
        <v>550</v>
      </c>
      <c r="K485" s="49" t="s">
        <v>1689</v>
      </c>
      <c r="L485" s="35" t="s">
        <v>1690</v>
      </c>
      <c r="M485" s="47"/>
    </row>
    <row r="486" spans="1:13" ht="15" x14ac:dyDescent="0.25">
      <c r="A486" s="133" t="s">
        <v>1691</v>
      </c>
      <c r="B486" s="140" t="s">
        <v>1692</v>
      </c>
      <c r="C486" s="140" t="s">
        <v>237</v>
      </c>
      <c r="D486" s="140">
        <v>1925</v>
      </c>
      <c r="E486" s="140" t="s">
        <v>238</v>
      </c>
      <c r="F486" s="142">
        <f>VLOOKUP(A486,'[1]List of Wells - Blank'!$C$4:$R$64,6,FALSE)</f>
        <v>41311</v>
      </c>
      <c r="G486" s="143" t="str">
        <f>VLOOKUP($A486,'[1]List of Wells - Blank'!$C$4:$R$64,7,FALSE)</f>
        <v xml:space="preserve"> PA</v>
      </c>
      <c r="H486" s="143" t="str">
        <f>VLOOKUP($A486,'[1]List of Wells - Blank'!$C$4:$R$64,8,FALSE)</f>
        <v>1300</v>
      </c>
      <c r="I486" s="143" t="str">
        <f>VLOOKUP($A486,'[1]List of Wells - Blank'!$C$4:$R$64,9,FALSE)</f>
        <v>200</v>
      </c>
      <c r="J486" s="146" t="str">
        <f>VLOOKUP($A486,'[1]List of Wells - Blank'!$C$4:$R$64,10,FALSE)</f>
        <v>NO</v>
      </c>
      <c r="K486" s="146" t="str">
        <f>VLOOKUP($A486,'[1]List of Wells - Blank'!$C$4:$R$64,11,FALSE)</f>
        <v>NA</v>
      </c>
      <c r="L486" s="143" t="str">
        <f>VLOOKUP($A486,'[1]List of Wells - Blank'!$C$4:$R$64,12,FALSE)</f>
        <v>NA</v>
      </c>
      <c r="M486" s="147" t="str">
        <f>VLOOKUP($A486,'[1]List of Wells - Blank'!$C$4:$R$64,13,FALSE)</f>
        <v>Only Surface Drilled.  Surface P&amp;A'd</v>
      </c>
    </row>
    <row r="487" spans="1:13" x14ac:dyDescent="0.2">
      <c r="A487" s="39" t="s">
        <v>1691</v>
      </c>
      <c r="B487" s="40" t="s">
        <v>1693</v>
      </c>
      <c r="C487" s="134"/>
      <c r="D487" s="40">
        <v>103</v>
      </c>
      <c r="E487" s="40" t="s">
        <v>98</v>
      </c>
      <c r="F487" s="40" t="s">
        <v>1694</v>
      </c>
      <c r="G487" s="40" t="s">
        <v>216</v>
      </c>
      <c r="H487" s="40" t="s">
        <v>1131</v>
      </c>
      <c r="I487" s="40" t="s">
        <v>306</v>
      </c>
      <c r="J487" s="54" t="s">
        <v>550</v>
      </c>
      <c r="K487" s="54" t="s">
        <v>398</v>
      </c>
      <c r="L487" s="40" t="s">
        <v>398</v>
      </c>
      <c r="M487" s="52" t="s">
        <v>1541</v>
      </c>
    </row>
    <row r="488" spans="1:13" x14ac:dyDescent="0.2">
      <c r="A488" s="39" t="s">
        <v>1695</v>
      </c>
      <c r="B488" s="40" t="s">
        <v>1696</v>
      </c>
      <c r="C488" s="134"/>
      <c r="D488" s="40">
        <v>577</v>
      </c>
      <c r="E488" s="40" t="s">
        <v>98</v>
      </c>
      <c r="F488" s="40" t="s">
        <v>1697</v>
      </c>
      <c r="G488" s="40" t="s">
        <v>217</v>
      </c>
      <c r="H488" s="40" t="s">
        <v>1131</v>
      </c>
      <c r="I488" s="40" t="s">
        <v>306</v>
      </c>
      <c r="J488" s="54" t="s">
        <v>550</v>
      </c>
      <c r="K488" s="54" t="s">
        <v>532</v>
      </c>
      <c r="L488" s="40" t="s">
        <v>1698</v>
      </c>
      <c r="M488" s="52"/>
    </row>
    <row r="489" spans="1:13" x14ac:dyDescent="0.2">
      <c r="A489" s="32" t="s">
        <v>1699</v>
      </c>
      <c r="B489" s="35" t="s">
        <v>1700</v>
      </c>
      <c r="C489" s="134"/>
      <c r="D489" s="35">
        <v>77</v>
      </c>
      <c r="E489" s="35" t="s">
        <v>98</v>
      </c>
      <c r="F489" s="35" t="s">
        <v>1701</v>
      </c>
      <c r="G489" s="35" t="s">
        <v>217</v>
      </c>
      <c r="H489" s="35" t="s">
        <v>1702</v>
      </c>
      <c r="I489" s="35" t="s">
        <v>306</v>
      </c>
      <c r="J489" s="49" t="s">
        <v>550</v>
      </c>
      <c r="K489" s="49" t="s">
        <v>1703</v>
      </c>
      <c r="L489" s="35" t="s">
        <v>1704</v>
      </c>
      <c r="M489" s="47"/>
    </row>
    <row r="490" spans="1:13" x14ac:dyDescent="0.2">
      <c r="A490" s="32" t="s">
        <v>1705</v>
      </c>
      <c r="B490" s="35" t="s">
        <v>1706</v>
      </c>
      <c r="C490" s="134"/>
      <c r="D490" s="35">
        <v>616</v>
      </c>
      <c r="E490" s="35" t="s">
        <v>98</v>
      </c>
      <c r="F490" s="35" t="s">
        <v>1707</v>
      </c>
      <c r="G490" s="35" t="s">
        <v>217</v>
      </c>
      <c r="H490" s="35" t="s">
        <v>1708</v>
      </c>
      <c r="I490" s="35" t="s">
        <v>306</v>
      </c>
      <c r="J490" s="49" t="s">
        <v>550</v>
      </c>
      <c r="K490" s="49" t="s">
        <v>1442</v>
      </c>
      <c r="L490" s="35" t="s">
        <v>1709</v>
      </c>
      <c r="M490" s="47"/>
    </row>
    <row r="491" spans="1:13" x14ac:dyDescent="0.2">
      <c r="A491" s="32" t="s">
        <v>1705</v>
      </c>
      <c r="B491" s="33" t="s">
        <v>1706</v>
      </c>
      <c r="C491" s="134"/>
      <c r="D491" s="33">
        <v>816</v>
      </c>
      <c r="E491" s="33" t="s">
        <v>98</v>
      </c>
      <c r="F491" s="166" t="str">
        <f>VLOOKUP(A491,[2]Sheet1!$A$2:$M$51,6,FALSE)</f>
        <v>1/10/2013</v>
      </c>
      <c r="G491" s="33" t="s">
        <v>217</v>
      </c>
      <c r="H491" s="166">
        <v>1308</v>
      </c>
      <c r="I491" s="166">
        <v>200</v>
      </c>
      <c r="J491" s="186" t="str">
        <f>VLOOKUP(A491,[2]Sheet1!$A$2:$M$51,10,FALSE)</f>
        <v>NO</v>
      </c>
      <c r="K491" s="186" t="str">
        <f>VLOOKUP(A491,[2]Sheet1!$A$2:$M$51,11,FALSE)</f>
        <v>7059</v>
      </c>
      <c r="L491" s="166" t="str">
        <f>VLOOKUP(A491,[2]Sheet1!$A$2:$M$51,12,FALSE)</f>
        <v>1120</v>
      </c>
      <c r="M491" s="187"/>
    </row>
    <row r="492" spans="1:13" x14ac:dyDescent="0.2">
      <c r="A492" s="133" t="s">
        <v>1705</v>
      </c>
      <c r="B492" s="134" t="s">
        <v>1706</v>
      </c>
      <c r="C492" s="134" t="s">
        <v>1182</v>
      </c>
      <c r="D492" s="134">
        <v>944</v>
      </c>
      <c r="E492" s="134" t="s">
        <v>98</v>
      </c>
      <c r="F492" s="134" t="s">
        <v>1707</v>
      </c>
      <c r="G492" s="134" t="s">
        <v>217</v>
      </c>
      <c r="H492" s="134" t="s">
        <v>1708</v>
      </c>
      <c r="I492" s="134" t="s">
        <v>306</v>
      </c>
      <c r="J492" s="138" t="s">
        <v>550</v>
      </c>
      <c r="K492" s="138" t="s">
        <v>1442</v>
      </c>
      <c r="L492" s="134" t="s">
        <v>1709</v>
      </c>
      <c r="M492" s="139"/>
    </row>
    <row r="493" spans="1:13" x14ac:dyDescent="0.2">
      <c r="A493" s="39" t="s">
        <v>1710</v>
      </c>
      <c r="B493" s="37" t="s">
        <v>1711</v>
      </c>
      <c r="C493" s="134"/>
      <c r="D493" s="37">
        <v>512</v>
      </c>
      <c r="E493" s="37" t="s">
        <v>98</v>
      </c>
      <c r="F493" s="165">
        <v>41296</v>
      </c>
      <c r="G493" s="37" t="s">
        <v>217</v>
      </c>
      <c r="H493" s="166">
        <v>1759</v>
      </c>
      <c r="I493" s="166">
        <v>1700</v>
      </c>
      <c r="J493" s="186" t="s">
        <v>542</v>
      </c>
      <c r="K493" s="186">
        <v>7000</v>
      </c>
      <c r="L493" s="166">
        <v>450</v>
      </c>
      <c r="M493" s="187"/>
    </row>
    <row r="494" spans="1:13" x14ac:dyDescent="0.2">
      <c r="A494" s="39" t="s">
        <v>1710</v>
      </c>
      <c r="B494" s="37" t="s">
        <v>1712</v>
      </c>
      <c r="C494" s="134"/>
      <c r="D494" s="37">
        <v>552</v>
      </c>
      <c r="E494" s="37" t="s">
        <v>98</v>
      </c>
      <c r="F494" s="165">
        <v>41296</v>
      </c>
      <c r="G494" s="37" t="s">
        <v>3</v>
      </c>
      <c r="H494" s="166">
        <v>1759</v>
      </c>
      <c r="I494" s="166">
        <v>1700</v>
      </c>
      <c r="J494" s="186" t="s">
        <v>542</v>
      </c>
      <c r="K494" s="186">
        <v>7000</v>
      </c>
      <c r="L494" s="166">
        <v>480</v>
      </c>
      <c r="M494" s="187"/>
    </row>
    <row r="495" spans="1:13" x14ac:dyDescent="0.2">
      <c r="A495" s="39" t="s">
        <v>1713</v>
      </c>
      <c r="B495" s="37" t="s">
        <v>1714</v>
      </c>
      <c r="C495" s="134"/>
      <c r="D495" s="37">
        <v>273</v>
      </c>
      <c r="E495" s="37" t="s">
        <v>98</v>
      </c>
      <c r="F495" s="165">
        <v>41294</v>
      </c>
      <c r="G495" s="37" t="s">
        <v>217</v>
      </c>
      <c r="H495" s="166">
        <v>1745</v>
      </c>
      <c r="I495" s="166">
        <v>1700</v>
      </c>
      <c r="J495" s="186" t="s">
        <v>542</v>
      </c>
      <c r="K495" s="186">
        <v>7059</v>
      </c>
      <c r="L495" s="166">
        <v>300</v>
      </c>
      <c r="M495" s="187"/>
    </row>
    <row r="496" spans="1:13" x14ac:dyDescent="0.2">
      <c r="A496" s="39" t="s">
        <v>1715</v>
      </c>
      <c r="B496" s="37" t="s">
        <v>1716</v>
      </c>
      <c r="C496" s="134"/>
      <c r="D496" s="37">
        <v>848</v>
      </c>
      <c r="E496" s="37" t="s">
        <v>98</v>
      </c>
      <c r="F496" s="165">
        <v>41299</v>
      </c>
      <c r="G496" s="37" t="s">
        <v>217</v>
      </c>
      <c r="H496" s="166">
        <v>1761</v>
      </c>
      <c r="I496" s="166">
        <v>1700</v>
      </c>
      <c r="J496" s="186" t="s">
        <v>542</v>
      </c>
      <c r="K496" s="186">
        <v>7102</v>
      </c>
      <c r="L496" s="166">
        <v>20</v>
      </c>
      <c r="M496" s="187"/>
    </row>
    <row r="497" spans="1:13" x14ac:dyDescent="0.2">
      <c r="A497" s="32" t="s">
        <v>1717</v>
      </c>
      <c r="B497" s="33" t="s">
        <v>1718</v>
      </c>
      <c r="C497" s="33" t="s">
        <v>451</v>
      </c>
      <c r="D497" s="33">
        <v>415</v>
      </c>
      <c r="E497" s="33" t="s">
        <v>98</v>
      </c>
      <c r="F497" s="33" t="s">
        <v>1673</v>
      </c>
      <c r="G497" s="33" t="s">
        <v>3</v>
      </c>
      <c r="H497" s="33" t="s">
        <v>1547</v>
      </c>
      <c r="I497" s="35" t="s">
        <v>245</v>
      </c>
      <c r="J497" s="49"/>
      <c r="K497" s="49" t="s">
        <v>1719</v>
      </c>
      <c r="L497" s="35" t="s">
        <v>1720</v>
      </c>
      <c r="M497" s="47"/>
    </row>
    <row r="498" spans="1:13" x14ac:dyDescent="0.2">
      <c r="A498" s="39" t="s">
        <v>1721</v>
      </c>
      <c r="B498" s="37" t="s">
        <v>1722</v>
      </c>
      <c r="C498" s="37" t="s">
        <v>451</v>
      </c>
      <c r="D498" s="37">
        <v>336</v>
      </c>
      <c r="E498" s="37" t="s">
        <v>98</v>
      </c>
      <c r="F498" s="37" t="s">
        <v>1673</v>
      </c>
      <c r="G498" s="37" t="s">
        <v>3</v>
      </c>
      <c r="H498" s="37" t="s">
        <v>1723</v>
      </c>
      <c r="I498" s="40" t="s">
        <v>245</v>
      </c>
      <c r="J498" s="54"/>
      <c r="K498" s="54" t="s">
        <v>1724</v>
      </c>
      <c r="L498" s="40" t="s">
        <v>453</v>
      </c>
      <c r="M498" s="52"/>
    </row>
    <row r="499" spans="1:13" x14ac:dyDescent="0.2">
      <c r="A499" s="32" t="s">
        <v>1725</v>
      </c>
      <c r="B499" s="33" t="s">
        <v>1726</v>
      </c>
      <c r="C499" s="33" t="s">
        <v>451</v>
      </c>
      <c r="D499" s="33">
        <v>907</v>
      </c>
      <c r="E499" s="33" t="s">
        <v>98</v>
      </c>
      <c r="F499" s="33" t="s">
        <v>1727</v>
      </c>
      <c r="G499" s="33" t="s">
        <v>3</v>
      </c>
      <c r="H499" s="33" t="s">
        <v>1728</v>
      </c>
      <c r="I499" s="35" t="s">
        <v>245</v>
      </c>
      <c r="J499" s="49"/>
      <c r="K499" s="49" t="s">
        <v>1666</v>
      </c>
      <c r="L499" s="35" t="s">
        <v>1729</v>
      </c>
      <c r="M499" s="47"/>
    </row>
    <row r="500" spans="1:13" x14ac:dyDescent="0.2">
      <c r="A500" s="133" t="s">
        <v>174</v>
      </c>
      <c r="B500" s="134" t="s">
        <v>175</v>
      </c>
      <c r="C500" s="134" t="s">
        <v>818</v>
      </c>
      <c r="D500" s="134">
        <v>249</v>
      </c>
      <c r="E500" s="134" t="s">
        <v>98</v>
      </c>
      <c r="F500" s="134" t="s">
        <v>1730</v>
      </c>
      <c r="G500" s="134" t="s">
        <v>3</v>
      </c>
      <c r="H500" s="134" t="s">
        <v>1731</v>
      </c>
      <c r="I500" s="134" t="s">
        <v>1423</v>
      </c>
      <c r="J500" s="138"/>
      <c r="K500" s="138" t="s">
        <v>1732</v>
      </c>
      <c r="L500" s="134" t="s">
        <v>666</v>
      </c>
      <c r="M500" s="139"/>
    </row>
    <row r="501" spans="1:13" x14ac:dyDescent="0.2">
      <c r="A501" s="133" t="s">
        <v>201</v>
      </c>
      <c r="B501" s="134" t="s">
        <v>202</v>
      </c>
      <c r="C501" s="134" t="s">
        <v>691</v>
      </c>
      <c r="D501" s="134">
        <v>213</v>
      </c>
      <c r="E501" s="134" t="s">
        <v>98</v>
      </c>
      <c r="F501" s="134" t="s">
        <v>398</v>
      </c>
      <c r="G501" s="134" t="s">
        <v>36</v>
      </c>
      <c r="H501" s="134" t="s">
        <v>398</v>
      </c>
      <c r="I501" s="134" t="s">
        <v>398</v>
      </c>
      <c r="J501" s="138"/>
      <c r="K501" s="138" t="s">
        <v>398</v>
      </c>
      <c r="L501" s="134" t="s">
        <v>398</v>
      </c>
      <c r="M501" s="139" t="s">
        <v>690</v>
      </c>
    </row>
    <row r="502" spans="1:13" x14ac:dyDescent="0.2">
      <c r="A502" s="133" t="s">
        <v>126</v>
      </c>
      <c r="B502" s="134" t="s">
        <v>127</v>
      </c>
      <c r="C502" s="134" t="s">
        <v>329</v>
      </c>
      <c r="D502" s="134">
        <v>285</v>
      </c>
      <c r="E502" s="134" t="s">
        <v>98</v>
      </c>
      <c r="F502" s="134" t="s">
        <v>1733</v>
      </c>
      <c r="G502" s="134" t="s">
        <v>3</v>
      </c>
      <c r="H502" s="134" t="s">
        <v>1734</v>
      </c>
      <c r="I502" s="134" t="s">
        <v>1423</v>
      </c>
      <c r="J502" s="138"/>
      <c r="K502" s="138" t="s">
        <v>1735</v>
      </c>
      <c r="L502" s="134" t="s">
        <v>1736</v>
      </c>
      <c r="M502" s="139"/>
    </row>
    <row r="503" spans="1:13" x14ac:dyDescent="0.2">
      <c r="A503" s="133" t="s">
        <v>133</v>
      </c>
      <c r="B503" s="134" t="s">
        <v>134</v>
      </c>
      <c r="C503" s="134" t="s">
        <v>329</v>
      </c>
      <c r="D503" s="134">
        <v>279</v>
      </c>
      <c r="E503" s="134" t="s">
        <v>98</v>
      </c>
      <c r="F503" s="134" t="s">
        <v>1737</v>
      </c>
      <c r="G503" s="134" t="s">
        <v>3</v>
      </c>
      <c r="H503" s="134" t="s">
        <v>1702</v>
      </c>
      <c r="I503" s="134" t="s">
        <v>1423</v>
      </c>
      <c r="J503" s="138"/>
      <c r="K503" s="138" t="s">
        <v>954</v>
      </c>
      <c r="L503" s="134" t="s">
        <v>306</v>
      </c>
      <c r="M503" s="139"/>
    </row>
    <row r="504" spans="1:13" x14ac:dyDescent="0.2">
      <c r="A504" s="32" t="s">
        <v>1738</v>
      </c>
      <c r="B504" s="33" t="s">
        <v>1739</v>
      </c>
      <c r="C504" s="134"/>
      <c r="D504" s="33">
        <v>862</v>
      </c>
      <c r="E504" s="33" t="s">
        <v>98</v>
      </c>
      <c r="F504" s="165">
        <v>41254</v>
      </c>
      <c r="G504" s="33" t="s">
        <v>217</v>
      </c>
      <c r="H504" s="166">
        <v>1883</v>
      </c>
      <c r="I504" s="166">
        <v>1700</v>
      </c>
      <c r="J504" s="186" t="s">
        <v>542</v>
      </c>
      <c r="K504" s="186">
        <v>7338</v>
      </c>
      <c r="L504" s="166">
        <v>370</v>
      </c>
      <c r="M504" s="187"/>
    </row>
    <row r="505" spans="1:13" x14ac:dyDescent="0.2">
      <c r="A505" s="32" t="s">
        <v>1740</v>
      </c>
      <c r="B505" s="33" t="s">
        <v>1741</v>
      </c>
      <c r="C505" s="134"/>
      <c r="D505" s="33">
        <v>176</v>
      </c>
      <c r="E505" s="33" t="s">
        <v>98</v>
      </c>
      <c r="F505" s="165">
        <v>41244</v>
      </c>
      <c r="G505" s="33" t="s">
        <v>217</v>
      </c>
      <c r="H505" s="166">
        <v>1856</v>
      </c>
      <c r="I505" s="166">
        <v>1700</v>
      </c>
      <c r="J505" s="186" t="s">
        <v>542</v>
      </c>
      <c r="K505" s="186">
        <v>7067</v>
      </c>
      <c r="L505" s="166">
        <v>720</v>
      </c>
      <c r="M505" s="187"/>
    </row>
    <row r="506" spans="1:13" x14ac:dyDescent="0.2">
      <c r="A506" s="39" t="s">
        <v>1742</v>
      </c>
      <c r="B506" s="37" t="s">
        <v>1743</v>
      </c>
      <c r="C506" s="134"/>
      <c r="D506" s="37">
        <v>305</v>
      </c>
      <c r="E506" s="37" t="s">
        <v>98</v>
      </c>
      <c r="F506" s="165">
        <v>41246</v>
      </c>
      <c r="G506" s="37" t="s">
        <v>217</v>
      </c>
      <c r="H506" s="166">
        <v>1857</v>
      </c>
      <c r="I506" s="166">
        <v>1700</v>
      </c>
      <c r="J506" s="186" t="s">
        <v>542</v>
      </c>
      <c r="K506" s="186">
        <v>7226</v>
      </c>
      <c r="L506" s="166">
        <v>1350</v>
      </c>
      <c r="M506" s="187"/>
    </row>
    <row r="507" spans="1:13" x14ac:dyDescent="0.2">
      <c r="A507" s="32" t="s">
        <v>1744</v>
      </c>
      <c r="B507" s="33" t="s">
        <v>1745</v>
      </c>
      <c r="C507" s="134"/>
      <c r="D507" s="33">
        <v>345</v>
      </c>
      <c r="E507" s="33" t="s">
        <v>98</v>
      </c>
      <c r="F507" s="165">
        <v>41241</v>
      </c>
      <c r="G507" s="37" t="s">
        <v>3</v>
      </c>
      <c r="H507" s="166">
        <v>1856</v>
      </c>
      <c r="I507" s="166">
        <v>1700</v>
      </c>
      <c r="J507" s="186" t="s">
        <v>542</v>
      </c>
      <c r="K507" s="186">
        <v>7255</v>
      </c>
      <c r="L507" s="166">
        <v>1060</v>
      </c>
      <c r="M507" s="187" t="s">
        <v>1746</v>
      </c>
    </row>
    <row r="508" spans="1:13" x14ac:dyDescent="0.2">
      <c r="A508" s="39" t="s">
        <v>1744</v>
      </c>
      <c r="B508" s="37" t="s">
        <v>1747</v>
      </c>
      <c r="C508" s="134"/>
      <c r="D508" s="37">
        <v>341</v>
      </c>
      <c r="E508" s="37" t="s">
        <v>98</v>
      </c>
      <c r="F508" s="165">
        <v>41241</v>
      </c>
      <c r="G508" s="37" t="s">
        <v>3</v>
      </c>
      <c r="H508" s="166">
        <v>1856</v>
      </c>
      <c r="I508" s="166">
        <v>1700</v>
      </c>
      <c r="J508" s="186" t="s">
        <v>542</v>
      </c>
      <c r="K508" s="186">
        <v>7255</v>
      </c>
      <c r="L508" s="166">
        <v>1060</v>
      </c>
      <c r="M508" s="187"/>
    </row>
    <row r="509" spans="1:13" x14ac:dyDescent="0.2">
      <c r="A509" s="32" t="s">
        <v>1748</v>
      </c>
      <c r="B509" s="33" t="s">
        <v>1749</v>
      </c>
      <c r="C509" s="134"/>
      <c r="D509" s="33">
        <v>241</v>
      </c>
      <c r="E509" s="33" t="s">
        <v>98</v>
      </c>
      <c r="F509" s="165">
        <v>41252</v>
      </c>
      <c r="G509" s="33" t="s">
        <v>217</v>
      </c>
      <c r="H509" s="166">
        <v>1861</v>
      </c>
      <c r="I509" s="166">
        <v>1700</v>
      </c>
      <c r="J509" s="186" t="s">
        <v>542</v>
      </c>
      <c r="K509" s="186">
        <v>7218</v>
      </c>
      <c r="L509" s="166">
        <v>500</v>
      </c>
      <c r="M509" s="187"/>
    </row>
    <row r="510" spans="1:13" x14ac:dyDescent="0.2">
      <c r="A510" s="32" t="s">
        <v>1750</v>
      </c>
      <c r="B510" s="33" t="s">
        <v>1751</v>
      </c>
      <c r="C510" s="134"/>
      <c r="D510" s="33">
        <v>298</v>
      </c>
      <c r="E510" s="33" t="s">
        <v>98</v>
      </c>
      <c r="F510" s="165">
        <v>41249</v>
      </c>
      <c r="G510" s="33" t="s">
        <v>217</v>
      </c>
      <c r="H510" s="166">
        <v>1861</v>
      </c>
      <c r="I510" s="59">
        <v>1700</v>
      </c>
      <c r="J510" s="195" t="s">
        <v>542</v>
      </c>
      <c r="K510" s="186">
        <v>7079</v>
      </c>
      <c r="L510" s="166">
        <v>420</v>
      </c>
      <c r="M510" s="167"/>
    </row>
    <row r="511" spans="1:13" x14ac:dyDescent="0.2">
      <c r="A511" s="39" t="s">
        <v>1752</v>
      </c>
      <c r="B511" s="37" t="s">
        <v>1753</v>
      </c>
      <c r="C511" s="134"/>
      <c r="D511" s="37">
        <v>296</v>
      </c>
      <c r="E511" s="37" t="s">
        <v>98</v>
      </c>
      <c r="F511" s="165">
        <v>41239</v>
      </c>
      <c r="G511" s="37" t="s">
        <v>217</v>
      </c>
      <c r="H511" s="166">
        <v>1874</v>
      </c>
      <c r="I511" s="59">
        <v>1700</v>
      </c>
      <c r="J511" s="195" t="s">
        <v>542</v>
      </c>
      <c r="K511" s="186">
        <v>7048</v>
      </c>
      <c r="L511" s="166">
        <v>860</v>
      </c>
      <c r="M511" s="187"/>
    </row>
    <row r="512" spans="1:13" x14ac:dyDescent="0.2">
      <c r="A512" s="32" t="s">
        <v>1754</v>
      </c>
      <c r="B512" s="33" t="s">
        <v>1755</v>
      </c>
      <c r="C512" s="134"/>
      <c r="D512" s="33">
        <v>276</v>
      </c>
      <c r="E512" s="33" t="s">
        <v>98</v>
      </c>
      <c r="F512" s="165">
        <v>41256</v>
      </c>
      <c r="G512" s="33" t="s">
        <v>217</v>
      </c>
      <c r="H512" s="166">
        <v>1866</v>
      </c>
      <c r="I512" s="59">
        <v>1700</v>
      </c>
      <c r="J512" s="195" t="s">
        <v>542</v>
      </c>
      <c r="K512" s="186">
        <v>7113</v>
      </c>
      <c r="L512" s="166">
        <v>1650</v>
      </c>
      <c r="M512" s="187"/>
    </row>
    <row r="513" spans="1:13" x14ac:dyDescent="0.2">
      <c r="A513" s="32" t="s">
        <v>1756</v>
      </c>
      <c r="B513" s="35" t="s">
        <v>1757</v>
      </c>
      <c r="C513" s="134"/>
      <c r="D513" s="35">
        <v>1446</v>
      </c>
      <c r="E513" s="35" t="s">
        <v>98</v>
      </c>
      <c r="F513" s="35" t="s">
        <v>1758</v>
      </c>
      <c r="G513" s="35" t="s">
        <v>91</v>
      </c>
      <c r="H513" s="35" t="s">
        <v>1759</v>
      </c>
      <c r="I513" s="34" t="s">
        <v>1760</v>
      </c>
      <c r="J513" s="32" t="s">
        <v>398</v>
      </c>
      <c r="K513" s="49" t="s">
        <v>676</v>
      </c>
      <c r="L513" s="35" t="s">
        <v>398</v>
      </c>
      <c r="M513" s="47" t="s">
        <v>1541</v>
      </c>
    </row>
    <row r="514" spans="1:13" x14ac:dyDescent="0.2">
      <c r="A514" s="39" t="s">
        <v>1761</v>
      </c>
      <c r="B514" s="40" t="s">
        <v>1762</v>
      </c>
      <c r="C514" s="134"/>
      <c r="D514" s="40">
        <v>754</v>
      </c>
      <c r="E514" s="40" t="s">
        <v>98</v>
      </c>
      <c r="F514" s="40" t="s">
        <v>1763</v>
      </c>
      <c r="G514" s="40" t="s">
        <v>3</v>
      </c>
      <c r="H514" s="40" t="s">
        <v>1764</v>
      </c>
      <c r="I514" s="38" t="s">
        <v>1760</v>
      </c>
      <c r="J514" s="39" t="s">
        <v>550</v>
      </c>
      <c r="K514" s="54" t="s">
        <v>927</v>
      </c>
      <c r="L514" s="40" t="s">
        <v>1765</v>
      </c>
      <c r="M514" s="168"/>
    </row>
    <row r="515" spans="1:13" x14ac:dyDescent="0.2">
      <c r="A515" s="32" t="s">
        <v>1766</v>
      </c>
      <c r="B515" s="35" t="s">
        <v>1767</v>
      </c>
      <c r="C515" s="134"/>
      <c r="D515" s="35">
        <v>1126</v>
      </c>
      <c r="E515" s="35" t="s">
        <v>98</v>
      </c>
      <c r="F515" s="35" t="s">
        <v>1768</v>
      </c>
      <c r="G515" s="35" t="s">
        <v>3</v>
      </c>
      <c r="H515" s="35" t="s">
        <v>1769</v>
      </c>
      <c r="I515" s="35" t="s">
        <v>1760</v>
      </c>
      <c r="J515" s="49" t="s">
        <v>550</v>
      </c>
      <c r="K515" s="49" t="s">
        <v>1031</v>
      </c>
      <c r="L515" s="35" t="s">
        <v>1395</v>
      </c>
      <c r="M515" s="47"/>
    </row>
    <row r="516" spans="1:13" x14ac:dyDescent="0.2">
      <c r="A516" s="39" t="s">
        <v>1770</v>
      </c>
      <c r="B516" s="37" t="s">
        <v>1771</v>
      </c>
      <c r="C516" s="37" t="s">
        <v>675</v>
      </c>
      <c r="D516" s="37">
        <v>100</v>
      </c>
      <c r="E516" s="37" t="s">
        <v>1772</v>
      </c>
      <c r="F516" s="37" t="s">
        <v>1773</v>
      </c>
      <c r="G516" s="37" t="s">
        <v>217</v>
      </c>
      <c r="H516" s="37" t="s">
        <v>1405</v>
      </c>
      <c r="I516" s="40" t="s">
        <v>567</v>
      </c>
      <c r="J516" s="39"/>
      <c r="K516" s="54" t="s">
        <v>1774</v>
      </c>
      <c r="L516" s="40" t="s">
        <v>334</v>
      </c>
      <c r="M516" s="52"/>
    </row>
    <row r="517" spans="1:13" x14ac:dyDescent="0.2">
      <c r="A517" s="133" t="s">
        <v>1775</v>
      </c>
      <c r="B517" s="134" t="s">
        <v>1776</v>
      </c>
      <c r="C517" s="134" t="s">
        <v>576</v>
      </c>
      <c r="D517" s="134">
        <v>1022</v>
      </c>
      <c r="E517" s="134" t="s">
        <v>1772</v>
      </c>
      <c r="F517" s="134" t="s">
        <v>1777</v>
      </c>
      <c r="G517" s="134" t="s">
        <v>3</v>
      </c>
      <c r="H517" s="134" t="s">
        <v>941</v>
      </c>
      <c r="I517" s="134" t="s">
        <v>567</v>
      </c>
      <c r="J517" s="137"/>
      <c r="K517" s="138" t="s">
        <v>1774</v>
      </c>
      <c r="L517" s="137" t="s">
        <v>1778</v>
      </c>
      <c r="M517" s="139"/>
    </row>
    <row r="518" spans="1:13" x14ac:dyDescent="0.2">
      <c r="A518" s="39" t="s">
        <v>1775</v>
      </c>
      <c r="B518" s="37" t="s">
        <v>1779</v>
      </c>
      <c r="C518" s="37" t="s">
        <v>680</v>
      </c>
      <c r="D518" s="37">
        <v>253</v>
      </c>
      <c r="E518" s="37" t="s">
        <v>1772</v>
      </c>
      <c r="F518" s="37" t="s">
        <v>1777</v>
      </c>
      <c r="G518" s="37" t="s">
        <v>217</v>
      </c>
      <c r="H518" s="37" t="s">
        <v>941</v>
      </c>
      <c r="I518" s="40" t="s">
        <v>567</v>
      </c>
      <c r="J518" s="54"/>
      <c r="K518" s="54" t="s">
        <v>1774</v>
      </c>
      <c r="L518" s="40" t="s">
        <v>1778</v>
      </c>
      <c r="M518" s="52"/>
    </row>
    <row r="519" spans="1:13" x14ac:dyDescent="0.2">
      <c r="A519" s="133" t="s">
        <v>1780</v>
      </c>
      <c r="B519" s="134" t="s">
        <v>1781</v>
      </c>
      <c r="C519" s="134" t="s">
        <v>318</v>
      </c>
      <c r="D519" s="134">
        <v>1452</v>
      </c>
      <c r="E519" s="134" t="s">
        <v>1772</v>
      </c>
      <c r="F519" s="134" t="s">
        <v>1782</v>
      </c>
      <c r="G519" s="134" t="s">
        <v>3</v>
      </c>
      <c r="H519" s="134" t="s">
        <v>1522</v>
      </c>
      <c r="I519" s="134" t="s">
        <v>567</v>
      </c>
      <c r="J519" s="137"/>
      <c r="K519" s="138" t="s">
        <v>529</v>
      </c>
      <c r="L519" s="137" t="s">
        <v>1783</v>
      </c>
      <c r="M519" s="139"/>
    </row>
    <row r="520" spans="1:13" x14ac:dyDescent="0.2">
      <c r="A520" s="133" t="s">
        <v>1780</v>
      </c>
      <c r="B520" s="134" t="s">
        <v>1781</v>
      </c>
      <c r="C520" s="134" t="s">
        <v>576</v>
      </c>
      <c r="D520" s="134">
        <v>368</v>
      </c>
      <c r="E520" s="134" t="s">
        <v>1772</v>
      </c>
      <c r="F520" s="134" t="s">
        <v>1782</v>
      </c>
      <c r="G520" s="134" t="s">
        <v>3</v>
      </c>
      <c r="H520" s="134" t="s">
        <v>1522</v>
      </c>
      <c r="I520" s="134" t="s">
        <v>567</v>
      </c>
      <c r="J520" s="138"/>
      <c r="K520" s="138" t="s">
        <v>529</v>
      </c>
      <c r="L520" s="134" t="s">
        <v>1783</v>
      </c>
      <c r="M520" s="139"/>
    </row>
    <row r="521" spans="1:13" x14ac:dyDescent="0.2">
      <c r="A521" s="32" t="s">
        <v>1780</v>
      </c>
      <c r="B521" s="33" t="s">
        <v>1784</v>
      </c>
      <c r="C521" s="33" t="s">
        <v>766</v>
      </c>
      <c r="D521" s="33">
        <v>270</v>
      </c>
      <c r="E521" s="33" t="s">
        <v>1772</v>
      </c>
      <c r="F521" s="33" t="s">
        <v>1782</v>
      </c>
      <c r="G521" s="33" t="s">
        <v>217</v>
      </c>
      <c r="H521" s="33" t="s">
        <v>1522</v>
      </c>
      <c r="I521" s="35" t="s">
        <v>567</v>
      </c>
      <c r="J521" s="32"/>
      <c r="K521" s="49" t="s">
        <v>529</v>
      </c>
      <c r="L521" s="32" t="s">
        <v>1783</v>
      </c>
      <c r="M521" s="47"/>
    </row>
    <row r="522" spans="1:13" x14ac:dyDescent="0.2">
      <c r="A522" s="39" t="s">
        <v>1785</v>
      </c>
      <c r="B522" s="37" t="s">
        <v>1786</v>
      </c>
      <c r="C522" s="37" t="s">
        <v>609</v>
      </c>
      <c r="D522" s="37">
        <v>208</v>
      </c>
      <c r="E522" s="37" t="s">
        <v>1772</v>
      </c>
      <c r="F522" s="37" t="s">
        <v>1787</v>
      </c>
      <c r="G522" s="37" t="s">
        <v>1538</v>
      </c>
      <c r="H522" s="37" t="s">
        <v>1788</v>
      </c>
      <c r="I522" s="40" t="s">
        <v>567</v>
      </c>
      <c r="J522" s="54"/>
      <c r="K522" s="54" t="s">
        <v>1789</v>
      </c>
      <c r="L522" s="40" t="s">
        <v>1098</v>
      </c>
      <c r="M522" s="52"/>
    </row>
    <row r="523" spans="1:13" x14ac:dyDescent="0.2">
      <c r="A523" s="32" t="s">
        <v>1790</v>
      </c>
      <c r="B523" s="33" t="s">
        <v>1791</v>
      </c>
      <c r="C523" s="33" t="s">
        <v>609</v>
      </c>
      <c r="D523" s="33">
        <v>166</v>
      </c>
      <c r="E523" s="33" t="s">
        <v>1772</v>
      </c>
      <c r="F523" s="33" t="s">
        <v>1792</v>
      </c>
      <c r="G523" s="33" t="s">
        <v>216</v>
      </c>
      <c r="H523" s="33" t="s">
        <v>1793</v>
      </c>
      <c r="I523" s="35" t="s">
        <v>567</v>
      </c>
      <c r="J523" s="32"/>
      <c r="K523" s="49" t="s">
        <v>1794</v>
      </c>
      <c r="L523" s="32" t="s">
        <v>334</v>
      </c>
      <c r="M523" s="47"/>
    </row>
    <row r="524" spans="1:13" x14ac:dyDescent="0.2">
      <c r="A524" s="133" t="s">
        <v>1795</v>
      </c>
      <c r="B524" s="134" t="s">
        <v>1796</v>
      </c>
      <c r="C524" s="134" t="s">
        <v>483</v>
      </c>
      <c r="D524" s="134">
        <v>231</v>
      </c>
      <c r="E524" s="134" t="s">
        <v>98</v>
      </c>
      <c r="F524" s="134" t="s">
        <v>1797</v>
      </c>
      <c r="G524" s="134" t="s">
        <v>3</v>
      </c>
      <c r="H524" s="134" t="s">
        <v>1798</v>
      </c>
      <c r="I524" s="134" t="s">
        <v>1423</v>
      </c>
      <c r="J524" s="137"/>
      <c r="K524" s="138" t="s">
        <v>1799</v>
      </c>
      <c r="L524" s="134" t="s">
        <v>1800</v>
      </c>
      <c r="M524" s="139"/>
    </row>
    <row r="525" spans="1:13" ht="15" x14ac:dyDescent="0.25">
      <c r="A525" s="133" t="s">
        <v>1801</v>
      </c>
      <c r="B525" s="140" t="s">
        <v>1802</v>
      </c>
      <c r="C525" s="140" t="s">
        <v>237</v>
      </c>
      <c r="D525" s="140">
        <v>1340</v>
      </c>
      <c r="E525" s="140" t="s">
        <v>238</v>
      </c>
      <c r="F525" s="142">
        <f>VLOOKUP(A525,'[1]List of Wells - Blank'!$C$4:$R$64,6,FALSE)</f>
        <v>41335</v>
      </c>
      <c r="G525" s="143" t="str">
        <f>VLOOKUP($A525,'[1]List of Wells - Blank'!$C$4:$R$64,7,FALSE)</f>
        <v xml:space="preserve"> PR</v>
      </c>
      <c r="H525" s="143">
        <f>VLOOKUP($A525,'[1]List of Wells - Blank'!$C$4:$R$64,8,FALSE)</f>
        <v>1857</v>
      </c>
      <c r="I525" s="143">
        <f>VLOOKUP($A525,'[1]List of Wells - Blank'!$C$4:$R$64,9,FALSE)</f>
        <v>1700</v>
      </c>
      <c r="J525" s="145" t="str">
        <f>VLOOKUP($A525,'[1]List of Wells - Blank'!$C$4:$R$64,10,FALSE)</f>
        <v>None</v>
      </c>
      <c r="K525" s="146">
        <f>VLOOKUP($A525,'[1]List of Wells - Blank'!$C$4:$R$64,11,FALSE)</f>
        <v>6998</v>
      </c>
      <c r="L525" s="145">
        <f>VLOOKUP($A525,'[1]List of Wells - Blank'!$C$4:$R$64,12,FALSE)</f>
        <v>50</v>
      </c>
      <c r="M525" s="147"/>
    </row>
    <row r="526" spans="1:13" x14ac:dyDescent="0.2">
      <c r="A526" s="152" t="s">
        <v>1801</v>
      </c>
      <c r="B526" s="155" t="s">
        <v>1803</v>
      </c>
      <c r="C526" s="134"/>
      <c r="D526" s="155">
        <v>1458</v>
      </c>
      <c r="E526" s="155" t="s">
        <v>98</v>
      </c>
      <c r="F526" s="165">
        <v>41273</v>
      </c>
      <c r="G526" s="155" t="s">
        <v>217</v>
      </c>
      <c r="H526" s="166">
        <v>1857</v>
      </c>
      <c r="I526" s="59">
        <v>1700</v>
      </c>
      <c r="J526" s="195" t="s">
        <v>542</v>
      </c>
      <c r="K526" s="186">
        <v>6998</v>
      </c>
      <c r="L526" s="166">
        <v>50</v>
      </c>
      <c r="M526" s="167"/>
    </row>
    <row r="527" spans="1:13" x14ac:dyDescent="0.2">
      <c r="A527" s="133" t="s">
        <v>1801</v>
      </c>
      <c r="B527" s="134" t="s">
        <v>1804</v>
      </c>
      <c r="C527" s="134" t="s">
        <v>545</v>
      </c>
      <c r="D527" s="134">
        <v>1337</v>
      </c>
      <c r="E527" s="134" t="s">
        <v>98</v>
      </c>
      <c r="F527" s="134">
        <v>41335</v>
      </c>
      <c r="G527" s="134" t="s">
        <v>217</v>
      </c>
      <c r="H527" s="134">
        <v>1857</v>
      </c>
      <c r="I527" s="136">
        <v>1700</v>
      </c>
      <c r="J527" s="137" t="s">
        <v>542</v>
      </c>
      <c r="K527" s="138">
        <v>6998</v>
      </c>
      <c r="L527" s="134">
        <v>50</v>
      </c>
      <c r="M527" s="139"/>
    </row>
    <row r="528" spans="1:13" ht="15" x14ac:dyDescent="0.25">
      <c r="A528" s="133" t="s">
        <v>1805</v>
      </c>
      <c r="B528" s="140" t="s">
        <v>1806</v>
      </c>
      <c r="C528" s="140" t="s">
        <v>237</v>
      </c>
      <c r="D528" s="140">
        <v>801</v>
      </c>
      <c r="E528" s="140" t="s">
        <v>238</v>
      </c>
      <c r="F528" s="142">
        <f>VLOOKUP(A528,'[1]List of Wells - Blank'!$C$4:$R$64,6,FALSE)</f>
        <v>41315</v>
      </c>
      <c r="G528" s="143" t="str">
        <f>VLOOKUP($A528,'[1]List of Wells - Blank'!$C$4:$R$64,7,FALSE)</f>
        <v xml:space="preserve"> PR</v>
      </c>
      <c r="H528" s="143">
        <f>VLOOKUP($A528,'[1]List of Wells - Blank'!$C$4:$R$64,8,FALSE)</f>
        <v>1845</v>
      </c>
      <c r="I528" s="144">
        <f>VLOOKUP($A528,'[1]List of Wells - Blank'!$C$4:$R$64,9,FALSE)</f>
        <v>1700</v>
      </c>
      <c r="J528" s="145" t="str">
        <f>VLOOKUP($A528,'[1]List of Wells - Blank'!$C$4:$R$64,10,FALSE)</f>
        <v>None</v>
      </c>
      <c r="K528" s="146">
        <f>VLOOKUP($A528,'[1]List of Wells - Blank'!$C$4:$R$64,11,FALSE)</f>
        <v>7261</v>
      </c>
      <c r="L528" s="143">
        <f>VLOOKUP($A528,'[1]List of Wells - Blank'!$C$4:$R$64,12,FALSE)</f>
        <v>190</v>
      </c>
      <c r="M528" s="147"/>
    </row>
    <row r="529" spans="1:13" x14ac:dyDescent="0.2">
      <c r="A529" s="32" t="s">
        <v>1805</v>
      </c>
      <c r="B529" s="33" t="s">
        <v>1807</v>
      </c>
      <c r="C529" s="134"/>
      <c r="D529" s="33">
        <v>914</v>
      </c>
      <c r="E529" s="33" t="s">
        <v>98</v>
      </c>
      <c r="F529" s="165">
        <v>41278</v>
      </c>
      <c r="G529" s="33" t="s">
        <v>217</v>
      </c>
      <c r="H529" s="166">
        <v>1845</v>
      </c>
      <c r="I529" s="59">
        <v>1700</v>
      </c>
      <c r="J529" s="195" t="s">
        <v>542</v>
      </c>
      <c r="K529" s="186">
        <v>7261</v>
      </c>
      <c r="L529" s="166">
        <v>190</v>
      </c>
      <c r="M529" s="187"/>
    </row>
    <row r="530" spans="1:13" x14ac:dyDescent="0.2">
      <c r="A530" s="133" t="s">
        <v>1805</v>
      </c>
      <c r="B530" s="134" t="s">
        <v>1808</v>
      </c>
      <c r="C530" s="134" t="s">
        <v>545</v>
      </c>
      <c r="D530" s="134">
        <v>797</v>
      </c>
      <c r="E530" s="134" t="s">
        <v>98</v>
      </c>
      <c r="F530" s="134">
        <v>41315</v>
      </c>
      <c r="G530" s="134" t="s">
        <v>217</v>
      </c>
      <c r="H530" s="134">
        <v>1845</v>
      </c>
      <c r="I530" s="136">
        <v>1700</v>
      </c>
      <c r="J530" s="137" t="s">
        <v>542</v>
      </c>
      <c r="K530" s="138">
        <v>7261</v>
      </c>
      <c r="L530" s="134">
        <v>190</v>
      </c>
      <c r="M530" s="139"/>
    </row>
    <row r="531" spans="1:13" ht="15" x14ac:dyDescent="0.25">
      <c r="A531" s="133" t="s">
        <v>1809</v>
      </c>
      <c r="B531" s="140" t="s">
        <v>1810</v>
      </c>
      <c r="C531" s="140" t="s">
        <v>237</v>
      </c>
      <c r="D531" s="140">
        <v>1454</v>
      </c>
      <c r="E531" s="140" t="s">
        <v>238</v>
      </c>
      <c r="F531" s="142">
        <f>VLOOKUP(A531,'[1]List of Wells - Blank'!$C$4:$R$64,6,FALSE)</f>
        <v>41325</v>
      </c>
      <c r="G531" s="143" t="str">
        <f>VLOOKUP($A531,'[1]List of Wells - Blank'!$C$4:$R$64,7,FALSE)</f>
        <v xml:space="preserve"> PR</v>
      </c>
      <c r="H531" s="143">
        <f>VLOOKUP($A531,'[1]List of Wells - Blank'!$C$4:$R$64,8,FALSE)</f>
        <v>1858</v>
      </c>
      <c r="I531" s="143">
        <f>VLOOKUP($A531,'[1]List of Wells - Blank'!$C$4:$R$64,9,FALSE)</f>
        <v>1700</v>
      </c>
      <c r="J531" s="146" t="str">
        <f>VLOOKUP($A531,'[1]List of Wells - Blank'!$C$4:$R$64,10,FALSE)</f>
        <v>None</v>
      </c>
      <c r="K531" s="146">
        <f>VLOOKUP($A531,'[1]List of Wells - Blank'!$C$4:$R$64,11,FALSE)</f>
        <v>7130</v>
      </c>
      <c r="L531" s="143">
        <f>VLOOKUP($A531,'[1]List of Wells - Blank'!$C$4:$R$64,12,FALSE)</f>
        <v>200</v>
      </c>
      <c r="M531" s="147"/>
    </row>
    <row r="532" spans="1:13" x14ac:dyDescent="0.2">
      <c r="A532" s="152" t="s">
        <v>1809</v>
      </c>
      <c r="B532" s="155" t="s">
        <v>1811</v>
      </c>
      <c r="C532" s="134"/>
      <c r="D532" s="155">
        <v>1383</v>
      </c>
      <c r="E532" s="155" t="s">
        <v>98</v>
      </c>
      <c r="F532" s="165">
        <v>41274</v>
      </c>
      <c r="G532" s="155" t="s">
        <v>217</v>
      </c>
      <c r="H532" s="166">
        <v>1858</v>
      </c>
      <c r="I532" s="166">
        <v>1700</v>
      </c>
      <c r="J532" s="186" t="s">
        <v>542</v>
      </c>
      <c r="K532" s="186">
        <v>7130</v>
      </c>
      <c r="L532" s="166">
        <v>200</v>
      </c>
      <c r="M532" s="187"/>
    </row>
    <row r="533" spans="1:13" x14ac:dyDescent="0.2">
      <c r="A533" s="133" t="s">
        <v>1809</v>
      </c>
      <c r="B533" s="134" t="s">
        <v>1812</v>
      </c>
      <c r="C533" s="134" t="s">
        <v>545</v>
      </c>
      <c r="D533" s="134">
        <v>1452</v>
      </c>
      <c r="E533" s="134" t="s">
        <v>98</v>
      </c>
      <c r="F533" s="134">
        <v>41325</v>
      </c>
      <c r="G533" s="134" t="s">
        <v>217</v>
      </c>
      <c r="H533" s="134">
        <v>1858</v>
      </c>
      <c r="I533" s="134">
        <v>1700</v>
      </c>
      <c r="J533" s="138" t="s">
        <v>542</v>
      </c>
      <c r="K533" s="138">
        <v>7130</v>
      </c>
      <c r="L533" s="134">
        <v>200</v>
      </c>
      <c r="M533" s="139"/>
    </row>
    <row r="534" spans="1:13" ht="15" x14ac:dyDescent="0.25">
      <c r="A534" s="133" t="s">
        <v>1813</v>
      </c>
      <c r="B534" s="140" t="s">
        <v>1814</v>
      </c>
      <c r="C534" s="140" t="s">
        <v>237</v>
      </c>
      <c r="D534" s="140">
        <v>410</v>
      </c>
      <c r="E534" s="140" t="s">
        <v>238</v>
      </c>
      <c r="F534" s="142">
        <f>VLOOKUP(A534,'[1]List of Wells - Blank'!$C$4:$R$64,6,FALSE)</f>
        <v>41280</v>
      </c>
      <c r="G534" s="143" t="str">
        <f>VLOOKUP($A534,'[1]List of Wells - Blank'!$C$4:$R$64,7,FALSE)</f>
        <v xml:space="preserve"> PR</v>
      </c>
      <c r="H534" s="143">
        <f>VLOOKUP($A534,'[1]List of Wells - Blank'!$C$4:$R$64,8,FALSE)</f>
        <v>1831</v>
      </c>
      <c r="I534" s="143">
        <f>VLOOKUP($A534,'[1]List of Wells - Blank'!$C$4:$R$64,9,FALSE)</f>
        <v>1700</v>
      </c>
      <c r="J534" s="146" t="str">
        <f>VLOOKUP($A534,'[1]List of Wells - Blank'!$C$4:$R$64,10,FALSE)</f>
        <v>None</v>
      </c>
      <c r="K534" s="146">
        <f>VLOOKUP($A534,'[1]List of Wells - Blank'!$C$4:$R$64,11,FALSE)</f>
        <v>7281</v>
      </c>
      <c r="L534" s="143">
        <f>VLOOKUP($A534,'[1]List of Wells - Blank'!$C$4:$R$64,12,FALSE)</f>
        <v>1200</v>
      </c>
      <c r="M534" s="147"/>
    </row>
    <row r="535" spans="1:13" x14ac:dyDescent="0.2">
      <c r="A535" s="32" t="s">
        <v>1813</v>
      </c>
      <c r="B535" s="33" t="s">
        <v>1815</v>
      </c>
      <c r="C535" s="134"/>
      <c r="D535" s="33">
        <v>514</v>
      </c>
      <c r="E535" s="33" t="s">
        <v>98</v>
      </c>
      <c r="F535" s="165">
        <v>41280</v>
      </c>
      <c r="G535" s="33" t="s">
        <v>217</v>
      </c>
      <c r="H535" s="166">
        <v>1831</v>
      </c>
      <c r="I535" s="166">
        <v>1700</v>
      </c>
      <c r="J535" s="186" t="s">
        <v>542</v>
      </c>
      <c r="K535" s="186">
        <v>7281</v>
      </c>
      <c r="L535" s="166">
        <v>1200</v>
      </c>
      <c r="M535" s="187"/>
    </row>
    <row r="536" spans="1:13" x14ac:dyDescent="0.2">
      <c r="A536" s="133" t="s">
        <v>1813</v>
      </c>
      <c r="B536" s="134" t="s">
        <v>1816</v>
      </c>
      <c r="C536" s="134" t="s">
        <v>545</v>
      </c>
      <c r="D536" s="134">
        <v>408</v>
      </c>
      <c r="E536" s="134" t="s">
        <v>98</v>
      </c>
      <c r="F536" s="134">
        <v>41280</v>
      </c>
      <c r="G536" s="134" t="s">
        <v>217</v>
      </c>
      <c r="H536" s="134">
        <v>1831</v>
      </c>
      <c r="I536" s="134">
        <v>1700</v>
      </c>
      <c r="J536" s="134" t="s">
        <v>542</v>
      </c>
      <c r="K536" s="134">
        <v>7281</v>
      </c>
      <c r="L536" s="134">
        <v>1200</v>
      </c>
      <c r="M536" s="139"/>
    </row>
    <row r="537" spans="1:13" x14ac:dyDescent="0.2">
      <c r="A537" s="39" t="s">
        <v>1817</v>
      </c>
      <c r="B537" s="37" t="s">
        <v>1818</v>
      </c>
      <c r="C537" s="134"/>
      <c r="D537" s="37">
        <v>773</v>
      </c>
      <c r="E537" s="37" t="s">
        <v>98</v>
      </c>
      <c r="F537" s="165">
        <v>41282</v>
      </c>
      <c r="G537" s="33" t="s">
        <v>217</v>
      </c>
      <c r="H537" s="166">
        <v>1845</v>
      </c>
      <c r="I537" s="166">
        <v>1700</v>
      </c>
      <c r="J537" s="186" t="s">
        <v>542</v>
      </c>
      <c r="K537" s="186">
        <v>7122</v>
      </c>
      <c r="L537" s="166">
        <v>900</v>
      </c>
      <c r="M537" s="187" t="s">
        <v>1819</v>
      </c>
    </row>
    <row r="538" spans="1:13" x14ac:dyDescent="0.2">
      <c r="A538" s="32" t="s">
        <v>1817</v>
      </c>
      <c r="B538" s="33" t="s">
        <v>1818</v>
      </c>
      <c r="C538" s="134"/>
      <c r="D538" s="33">
        <v>773</v>
      </c>
      <c r="E538" s="33" t="s">
        <v>98</v>
      </c>
      <c r="F538" s="165">
        <v>41282</v>
      </c>
      <c r="G538" s="33" t="s">
        <v>217</v>
      </c>
      <c r="H538" s="166">
        <v>1845</v>
      </c>
      <c r="I538" s="166">
        <v>1700</v>
      </c>
      <c r="J538" s="186" t="s">
        <v>542</v>
      </c>
      <c r="K538" s="186">
        <v>7122</v>
      </c>
      <c r="L538" s="166">
        <v>900</v>
      </c>
      <c r="M538" s="187" t="s">
        <v>1819</v>
      </c>
    </row>
    <row r="539" spans="1:13" ht="15" x14ac:dyDescent="0.25">
      <c r="A539" s="133" t="s">
        <v>1817</v>
      </c>
      <c r="B539" s="140" t="s">
        <v>1820</v>
      </c>
      <c r="C539" s="140" t="s">
        <v>237</v>
      </c>
      <c r="D539" s="140">
        <v>658</v>
      </c>
      <c r="E539" s="140" t="s">
        <v>238</v>
      </c>
      <c r="F539" s="142">
        <f>VLOOKUP(A539,'[1]List of Wells - Blank'!$C$4:$R$64,6,FALSE)</f>
        <v>41293</v>
      </c>
      <c r="G539" s="143" t="str">
        <f>VLOOKUP($A539,'[1]List of Wells - Blank'!$C$4:$R$64,7,FALSE)</f>
        <v xml:space="preserve"> PR</v>
      </c>
      <c r="H539" s="143">
        <f>VLOOKUP($A539,'[1]List of Wells - Blank'!$C$4:$R$64,8,FALSE)</f>
        <v>1845</v>
      </c>
      <c r="I539" s="143">
        <f>VLOOKUP($A539,'[1]List of Wells - Blank'!$C$4:$R$64,9,FALSE)</f>
        <v>1700</v>
      </c>
      <c r="J539" s="146" t="str">
        <f>VLOOKUP($A539,'[1]List of Wells - Blank'!$C$4:$R$64,10,FALSE)</f>
        <v>None</v>
      </c>
      <c r="K539" s="146">
        <f>VLOOKUP($A539,'[1]List of Wells - Blank'!$C$4:$R$64,11,FALSE)</f>
        <v>7122</v>
      </c>
      <c r="L539" s="143">
        <f>VLOOKUP($A539,'[1]List of Wells - Blank'!$C$4:$R$64,12,FALSE)</f>
        <v>900</v>
      </c>
      <c r="M539" s="147"/>
    </row>
    <row r="540" spans="1:13" x14ac:dyDescent="0.2">
      <c r="A540" s="32" t="s">
        <v>1817</v>
      </c>
      <c r="B540" s="33" t="s">
        <v>1821</v>
      </c>
      <c r="C540" s="134"/>
      <c r="D540" s="33">
        <v>773</v>
      </c>
      <c r="E540" s="33" t="s">
        <v>98</v>
      </c>
      <c r="F540" s="165">
        <v>41282</v>
      </c>
      <c r="G540" s="33" t="s">
        <v>217</v>
      </c>
      <c r="H540" s="166">
        <v>1845</v>
      </c>
      <c r="I540" s="166">
        <v>1700</v>
      </c>
      <c r="J540" s="186" t="s">
        <v>542</v>
      </c>
      <c r="K540" s="186">
        <v>7122</v>
      </c>
      <c r="L540" s="166">
        <v>900</v>
      </c>
      <c r="M540" s="187"/>
    </row>
    <row r="541" spans="1:13" x14ac:dyDescent="0.2">
      <c r="A541" s="133" t="s">
        <v>1817</v>
      </c>
      <c r="B541" s="134" t="s">
        <v>1818</v>
      </c>
      <c r="C541" s="134" t="s">
        <v>545</v>
      </c>
      <c r="D541" s="134">
        <v>658</v>
      </c>
      <c r="E541" s="134" t="s">
        <v>98</v>
      </c>
      <c r="F541" s="134">
        <v>41293</v>
      </c>
      <c r="G541" s="134" t="s">
        <v>217</v>
      </c>
      <c r="H541" s="134">
        <v>1845</v>
      </c>
      <c r="I541" s="134">
        <v>1700</v>
      </c>
      <c r="J541" s="138" t="s">
        <v>542</v>
      </c>
      <c r="K541" s="138">
        <v>7122</v>
      </c>
      <c r="L541" s="134">
        <v>900</v>
      </c>
      <c r="M541" s="139"/>
    </row>
    <row r="542" spans="1:13" ht="15" x14ac:dyDescent="0.25">
      <c r="A542" s="133" t="s">
        <v>1822</v>
      </c>
      <c r="B542" s="140" t="s">
        <v>1823</v>
      </c>
      <c r="C542" s="140" t="s">
        <v>237</v>
      </c>
      <c r="D542" s="140">
        <v>1855</v>
      </c>
      <c r="E542" s="140" t="s">
        <v>238</v>
      </c>
      <c r="F542" s="142">
        <f>VLOOKUP(A542,'[1]List of Wells - Blank'!$C$4:$R$64,6,FALSE)</f>
        <v>41306</v>
      </c>
      <c r="G542" s="143" t="str">
        <f>VLOOKUP($A542,'[1]List of Wells - Blank'!$C$4:$R$64,7,FALSE)</f>
        <v>PR</v>
      </c>
      <c r="H542" s="143">
        <f>VLOOKUP($A542,'[1]List of Wells - Blank'!$C$4:$R$64,8,FALSE)</f>
        <v>1845</v>
      </c>
      <c r="I542" s="143">
        <f>VLOOKUP($A542,'[1]List of Wells - Blank'!$C$4:$R$64,9,FALSE)</f>
        <v>675</v>
      </c>
      <c r="J542" s="146" t="str">
        <f>VLOOKUP($A542,'[1]List of Wells - Blank'!$C$4:$R$64,10,FALSE)</f>
        <v>None</v>
      </c>
      <c r="K542" s="146">
        <f>VLOOKUP($A542,'[1]List of Wells - Blank'!$C$4:$R$64,11,FALSE)</f>
        <v>7084</v>
      </c>
      <c r="L542" s="143">
        <f>VLOOKUP($A542,'[1]List of Wells - Blank'!$C$4:$R$64,12,FALSE)</f>
        <v>450</v>
      </c>
      <c r="M542" s="147"/>
    </row>
    <row r="543" spans="1:13" x14ac:dyDescent="0.2">
      <c r="A543" s="133" t="s">
        <v>1824</v>
      </c>
      <c r="B543" s="134" t="s">
        <v>1825</v>
      </c>
      <c r="C543" s="134" t="s">
        <v>385</v>
      </c>
      <c r="D543" s="134">
        <v>221</v>
      </c>
      <c r="E543" s="134" t="s">
        <v>98</v>
      </c>
      <c r="F543" s="134" t="s">
        <v>1826</v>
      </c>
      <c r="G543" s="134" t="s">
        <v>3</v>
      </c>
      <c r="H543" s="134" t="s">
        <v>1827</v>
      </c>
      <c r="I543" s="134" t="s">
        <v>1423</v>
      </c>
      <c r="J543" s="138"/>
      <c r="K543" s="138" t="s">
        <v>807</v>
      </c>
      <c r="L543" s="134" t="s">
        <v>1828</v>
      </c>
      <c r="M543" s="139"/>
    </row>
    <row r="544" spans="1:13" x14ac:dyDescent="0.2">
      <c r="A544" s="133" t="s">
        <v>1829</v>
      </c>
      <c r="B544" s="134" t="s">
        <v>1830</v>
      </c>
      <c r="C544" s="134" t="s">
        <v>1073</v>
      </c>
      <c r="D544" s="134">
        <v>209</v>
      </c>
      <c r="E544" s="134" t="s">
        <v>98</v>
      </c>
      <c r="F544" s="134" t="s">
        <v>1831</v>
      </c>
      <c r="G544" s="134" t="s">
        <v>3</v>
      </c>
      <c r="H544" s="134" t="s">
        <v>1832</v>
      </c>
      <c r="I544" s="134" t="s">
        <v>1423</v>
      </c>
      <c r="J544" s="138"/>
      <c r="K544" s="138" t="s">
        <v>1833</v>
      </c>
      <c r="L544" s="134" t="s">
        <v>331</v>
      </c>
      <c r="M544" s="139"/>
    </row>
    <row r="545" spans="1:13" x14ac:dyDescent="0.2">
      <c r="A545" s="133" t="s">
        <v>208</v>
      </c>
      <c r="B545" s="134" t="s">
        <v>209</v>
      </c>
      <c r="C545" s="134" t="s">
        <v>691</v>
      </c>
      <c r="D545" s="134">
        <v>237</v>
      </c>
      <c r="E545" s="134" t="s">
        <v>98</v>
      </c>
      <c r="F545" s="134" t="s">
        <v>1834</v>
      </c>
      <c r="G545" s="134" t="s">
        <v>3</v>
      </c>
      <c r="H545" s="134" t="s">
        <v>1835</v>
      </c>
      <c r="I545" s="134" t="s">
        <v>1423</v>
      </c>
      <c r="J545" s="138"/>
      <c r="K545" s="138" t="s">
        <v>1794</v>
      </c>
      <c r="L545" s="134" t="s">
        <v>1836</v>
      </c>
      <c r="M545" s="139"/>
    </row>
    <row r="546" spans="1:13" x14ac:dyDescent="0.2">
      <c r="A546" s="39" t="s">
        <v>1837</v>
      </c>
      <c r="B546" s="37" t="s">
        <v>1838</v>
      </c>
      <c r="C546" s="37" t="s">
        <v>609</v>
      </c>
      <c r="D546" s="37">
        <v>367</v>
      </c>
      <c r="E546" s="37" t="s">
        <v>98</v>
      </c>
      <c r="F546" s="37" t="s">
        <v>1839</v>
      </c>
      <c r="G546" s="37" t="s">
        <v>3</v>
      </c>
      <c r="H546" s="37" t="s">
        <v>1840</v>
      </c>
      <c r="I546" s="40" t="s">
        <v>567</v>
      </c>
      <c r="J546" s="54"/>
      <c r="K546" s="54" t="s">
        <v>1841</v>
      </c>
      <c r="L546" s="40" t="s">
        <v>334</v>
      </c>
      <c r="M546" s="52"/>
    </row>
    <row r="547" spans="1:13" x14ac:dyDescent="0.2">
      <c r="A547" s="32" t="s">
        <v>1842</v>
      </c>
      <c r="B547" s="33" t="s">
        <v>1843</v>
      </c>
      <c r="C547" s="33" t="s">
        <v>609</v>
      </c>
      <c r="D547" s="33">
        <v>495</v>
      </c>
      <c r="E547" s="33" t="s">
        <v>98</v>
      </c>
      <c r="F547" s="33" t="s">
        <v>1844</v>
      </c>
      <c r="G547" s="33" t="s">
        <v>3</v>
      </c>
      <c r="H547" s="33" t="s">
        <v>1845</v>
      </c>
      <c r="I547" s="35" t="s">
        <v>567</v>
      </c>
      <c r="J547" s="49"/>
      <c r="K547" s="49" t="s">
        <v>1846</v>
      </c>
      <c r="L547" s="35" t="s">
        <v>1847</v>
      </c>
      <c r="M547" s="47"/>
    </row>
    <row r="548" spans="1:13" x14ac:dyDescent="0.2">
      <c r="A548" s="152" t="s">
        <v>1848</v>
      </c>
      <c r="B548" s="155" t="s">
        <v>1849</v>
      </c>
      <c r="C548" s="155" t="s">
        <v>609</v>
      </c>
      <c r="D548" s="155">
        <v>1281</v>
      </c>
      <c r="E548" s="155" t="s">
        <v>98</v>
      </c>
      <c r="F548" s="155" t="s">
        <v>1850</v>
      </c>
      <c r="G548" s="155" t="s">
        <v>3</v>
      </c>
      <c r="H548" s="156" t="s">
        <v>1851</v>
      </c>
      <c r="I548" s="155" t="s">
        <v>567</v>
      </c>
      <c r="J548" s="157"/>
      <c r="K548" s="157" t="s">
        <v>1852</v>
      </c>
      <c r="L548" s="155" t="s">
        <v>598</v>
      </c>
      <c r="M548" s="158"/>
    </row>
    <row r="549" spans="1:13" x14ac:dyDescent="0.2">
      <c r="A549" s="32" t="s">
        <v>1853</v>
      </c>
      <c r="B549" s="33" t="s">
        <v>1854</v>
      </c>
      <c r="C549" s="33" t="s">
        <v>1362</v>
      </c>
      <c r="D549" s="33">
        <v>132</v>
      </c>
      <c r="E549" s="33" t="s">
        <v>1772</v>
      </c>
      <c r="F549" s="33" t="s">
        <v>1855</v>
      </c>
      <c r="G549" s="33" t="s">
        <v>217</v>
      </c>
      <c r="H549" s="33" t="s">
        <v>892</v>
      </c>
      <c r="I549" s="35" t="s">
        <v>567</v>
      </c>
      <c r="J549" s="49"/>
      <c r="K549" s="49" t="s">
        <v>1856</v>
      </c>
      <c r="L549" s="35" t="s">
        <v>1857</v>
      </c>
      <c r="M549" s="47"/>
    </row>
    <row r="550" spans="1:13" x14ac:dyDescent="0.2">
      <c r="A550" s="152" t="s">
        <v>1858</v>
      </c>
      <c r="B550" s="153" t="s">
        <v>1859</v>
      </c>
      <c r="C550" s="155" t="s">
        <v>250</v>
      </c>
      <c r="D550" s="155">
        <v>1165</v>
      </c>
      <c r="E550" s="155" t="s">
        <v>558</v>
      </c>
      <c r="F550" s="155" t="s">
        <v>1860</v>
      </c>
      <c r="G550" s="155" t="s">
        <v>217</v>
      </c>
      <c r="H550" s="156" t="s">
        <v>1861</v>
      </c>
      <c r="I550" s="155" t="s">
        <v>1862</v>
      </c>
      <c r="J550" s="157"/>
      <c r="K550" s="157" t="s">
        <v>1863</v>
      </c>
      <c r="L550" s="155" t="s">
        <v>1864</v>
      </c>
      <c r="M550" s="158"/>
    </row>
    <row r="551" spans="1:13" x14ac:dyDescent="0.2">
      <c r="A551" s="39" t="s">
        <v>1865</v>
      </c>
      <c r="B551" s="131" t="s">
        <v>1866</v>
      </c>
      <c r="C551" s="37" t="s">
        <v>250</v>
      </c>
      <c r="D551" s="37">
        <v>456</v>
      </c>
      <c r="E551" s="37" t="s">
        <v>558</v>
      </c>
      <c r="F551" s="37" t="s">
        <v>1867</v>
      </c>
      <c r="G551" s="37" t="s">
        <v>217</v>
      </c>
      <c r="H551" s="37" t="s">
        <v>1861</v>
      </c>
      <c r="I551" s="40" t="s">
        <v>1862</v>
      </c>
      <c r="J551" s="54"/>
      <c r="K551" s="54" t="s">
        <v>1868</v>
      </c>
      <c r="L551" s="40" t="s">
        <v>1869</v>
      </c>
      <c r="M551" s="52"/>
    </row>
    <row r="552" spans="1:13" x14ac:dyDescent="0.2">
      <c r="A552" s="39" t="s">
        <v>1870</v>
      </c>
      <c r="B552" s="37" t="s">
        <v>1871</v>
      </c>
      <c r="C552" s="37" t="s">
        <v>609</v>
      </c>
      <c r="D552" s="37">
        <v>173</v>
      </c>
      <c r="E552" s="37" t="s">
        <v>1772</v>
      </c>
      <c r="F552" s="37" t="s">
        <v>1872</v>
      </c>
      <c r="G552" s="37" t="s">
        <v>217</v>
      </c>
      <c r="H552" s="37" t="s">
        <v>1522</v>
      </c>
      <c r="I552" s="40" t="s">
        <v>567</v>
      </c>
      <c r="J552" s="54"/>
      <c r="K552" s="54" t="s">
        <v>579</v>
      </c>
      <c r="L552" s="40" t="s">
        <v>334</v>
      </c>
      <c r="M552" s="52"/>
    </row>
    <row r="553" spans="1:13" x14ac:dyDescent="0.2">
      <c r="A553" s="32" t="s">
        <v>1870</v>
      </c>
      <c r="B553" s="33" t="s">
        <v>1873</v>
      </c>
      <c r="C553" s="33" t="s">
        <v>609</v>
      </c>
      <c r="D553" s="33">
        <v>173</v>
      </c>
      <c r="E553" s="33" t="s">
        <v>1772</v>
      </c>
      <c r="F553" s="33" t="s">
        <v>1872</v>
      </c>
      <c r="G553" s="33" t="s">
        <v>3</v>
      </c>
      <c r="H553" s="33" t="s">
        <v>1522</v>
      </c>
      <c r="I553" s="33" t="s">
        <v>567</v>
      </c>
      <c r="J553" s="161"/>
      <c r="K553" s="161" t="s">
        <v>579</v>
      </c>
      <c r="L553" s="33" t="s">
        <v>334</v>
      </c>
      <c r="M553" s="47"/>
    </row>
    <row r="554" spans="1:13" x14ac:dyDescent="0.2">
      <c r="A554" s="39" t="s">
        <v>1870</v>
      </c>
      <c r="B554" s="37" t="s">
        <v>1873</v>
      </c>
      <c r="C554" s="37" t="s">
        <v>609</v>
      </c>
      <c r="D554" s="37">
        <v>173</v>
      </c>
      <c r="E554" s="37" t="s">
        <v>1772</v>
      </c>
      <c r="F554" s="37" t="s">
        <v>1872</v>
      </c>
      <c r="G554" s="37" t="s">
        <v>3</v>
      </c>
      <c r="H554" s="37" t="s">
        <v>1522</v>
      </c>
      <c r="I554" s="40" t="s">
        <v>567</v>
      </c>
      <c r="J554" s="54"/>
      <c r="K554" s="54" t="s">
        <v>579</v>
      </c>
      <c r="L554" s="40" t="s">
        <v>334</v>
      </c>
      <c r="M554" s="52"/>
    </row>
    <row r="555" spans="1:13" x14ac:dyDescent="0.2">
      <c r="A555" s="39" t="s">
        <v>1874</v>
      </c>
      <c r="B555" s="37" t="s">
        <v>1875</v>
      </c>
      <c r="C555" s="37" t="s">
        <v>490</v>
      </c>
      <c r="D555" s="37">
        <v>510</v>
      </c>
      <c r="E555" s="37" t="s">
        <v>98</v>
      </c>
      <c r="F555" s="37" t="s">
        <v>1876</v>
      </c>
      <c r="G555" s="37" t="s">
        <v>218</v>
      </c>
      <c r="H555" s="37" t="s">
        <v>1877</v>
      </c>
      <c r="I555" s="40" t="s">
        <v>1545</v>
      </c>
      <c r="J555" s="54"/>
      <c r="K555" s="196" t="s">
        <v>1878</v>
      </c>
      <c r="L555" s="40" t="s">
        <v>1879</v>
      </c>
      <c r="M555" s="52"/>
    </row>
    <row r="556" spans="1:13" ht="15" x14ac:dyDescent="0.25">
      <c r="A556" s="133" t="s">
        <v>1880</v>
      </c>
      <c r="B556" s="140" t="s">
        <v>1881</v>
      </c>
      <c r="C556" s="140" t="s">
        <v>237</v>
      </c>
      <c r="D556" s="140">
        <v>103</v>
      </c>
      <c r="E556" s="140" t="s">
        <v>238</v>
      </c>
      <c r="F556" s="142">
        <f>VLOOKUP(A556,'[1]List of Wells - Blank'!$C$4:$R$64,6,FALSE)</f>
        <v>41994</v>
      </c>
      <c r="G556" s="143" t="str">
        <f>VLOOKUP($A556,'[1]List of Wells - Blank'!$C$4:$R$64,7,FALSE)</f>
        <v>PR</v>
      </c>
      <c r="H556" s="143">
        <f>VLOOKUP($A556,'[1]List of Wells - Blank'!$C$4:$R$64,8,FALSE)</f>
        <v>830</v>
      </c>
      <c r="I556" s="143">
        <f>VLOOKUP($A556,'[1]List of Wells - Blank'!$C$4:$R$64,9,FALSE)</f>
        <v>725</v>
      </c>
      <c r="J556" s="146" t="str">
        <f>VLOOKUP($A556,'[1]List of Wells - Blank'!$C$4:$R$64,10,FALSE)</f>
        <v>None</v>
      </c>
      <c r="K556" s="146">
        <f>VLOOKUP($A556,'[1]List of Wells - Blank'!$C$4:$R$64,11,FALSE)</f>
        <v>7086</v>
      </c>
      <c r="L556" s="143">
        <f>VLOOKUP($A556,'[1]List of Wells - Blank'!$C$4:$R$64,12,FALSE)</f>
        <v>30</v>
      </c>
      <c r="M556" s="147" t="str">
        <f>VLOOKUP($A556,'[1]List of Wells - Blank'!$C$4:$R$64,13,FALSE)</f>
        <v>Couldn't find NB top, used Pioneer 27-15 05-123-27014 offset for NB top</v>
      </c>
    </row>
    <row r="557" spans="1:13" x14ac:dyDescent="0.2">
      <c r="A557" s="133" t="s">
        <v>1880</v>
      </c>
      <c r="B557" s="134" t="s">
        <v>1882</v>
      </c>
      <c r="C557" s="134" t="s">
        <v>746</v>
      </c>
      <c r="D557" s="134">
        <v>548</v>
      </c>
      <c r="E557" s="134" t="s">
        <v>98</v>
      </c>
      <c r="F557" s="134">
        <v>41994</v>
      </c>
      <c r="G557" s="134" t="s">
        <v>3</v>
      </c>
      <c r="H557" s="134">
        <v>830</v>
      </c>
      <c r="I557" s="134">
        <v>725</v>
      </c>
      <c r="J557" s="138" t="s">
        <v>542</v>
      </c>
      <c r="K557" s="138">
        <v>7086</v>
      </c>
      <c r="L557" s="134">
        <v>30</v>
      </c>
      <c r="M557" s="139" t="s">
        <v>1883</v>
      </c>
    </row>
    <row r="558" spans="1:13" ht="15" x14ac:dyDescent="0.25">
      <c r="A558" s="133" t="s">
        <v>1884</v>
      </c>
      <c r="B558" s="140" t="s">
        <v>1885</v>
      </c>
      <c r="C558" s="140" t="s">
        <v>237</v>
      </c>
      <c r="D558" s="140">
        <v>166</v>
      </c>
      <c r="E558" s="140" t="s">
        <v>238</v>
      </c>
      <c r="F558" s="142">
        <f>VLOOKUP(A558,'[1]List of Wells - Blank'!$C$4:$R$64,6,FALSE)</f>
        <v>41966</v>
      </c>
      <c r="G558" s="143" t="str">
        <f>VLOOKUP($A558,'[1]List of Wells - Blank'!$C$4:$R$64,7,FALSE)</f>
        <v>PR</v>
      </c>
      <c r="H558" s="143">
        <f>VLOOKUP($A558,'[1]List of Wells - Blank'!$C$4:$R$64,8,FALSE)</f>
        <v>825</v>
      </c>
      <c r="I558" s="143">
        <f>VLOOKUP($A558,'[1]List of Wells - Blank'!$C$4:$R$64,9,FALSE)</f>
        <v>725</v>
      </c>
      <c r="J558" s="146" t="str">
        <f>VLOOKUP($A558,'[1]List of Wells - Blank'!$C$4:$R$64,10,FALSE)</f>
        <v>None</v>
      </c>
      <c r="K558" s="146">
        <f>VLOOKUP($A558,'[1]List of Wells - Blank'!$C$4:$R$64,11,FALSE)</f>
        <v>6840</v>
      </c>
      <c r="L558" s="143">
        <f>VLOOKUP($A558,'[1]List of Wells - Blank'!$C$4:$R$64,12,FALSE)</f>
        <v>20</v>
      </c>
      <c r="M558" s="147" t="str">
        <f>VLOOKUP($A558,'[1]List of Wells - Blank'!$C$4:$R$64,13,FALSE)</f>
        <v>Couldn't find NB top, used UPRR 62 Pan Am GU K 1 05-123-09185 offset for NB top</v>
      </c>
    </row>
    <row r="559" spans="1:13" x14ac:dyDescent="0.2">
      <c r="A559" s="133" t="s">
        <v>1884</v>
      </c>
      <c r="B559" s="134" t="s">
        <v>1886</v>
      </c>
      <c r="C559" s="134" t="s">
        <v>545</v>
      </c>
      <c r="D559" s="134">
        <v>509</v>
      </c>
      <c r="E559" s="134" t="s">
        <v>98</v>
      </c>
      <c r="F559" s="134">
        <v>41966</v>
      </c>
      <c r="G559" s="134" t="s">
        <v>3</v>
      </c>
      <c r="H559" s="134">
        <v>825</v>
      </c>
      <c r="I559" s="134">
        <v>725</v>
      </c>
      <c r="J559" s="138" t="s">
        <v>542</v>
      </c>
      <c r="K559" s="138">
        <v>6840</v>
      </c>
      <c r="L559" s="138">
        <v>20</v>
      </c>
      <c r="M559" s="139" t="s">
        <v>1887</v>
      </c>
    </row>
    <row r="560" spans="1:13" ht="15" x14ac:dyDescent="0.25">
      <c r="A560" s="133" t="s">
        <v>1888</v>
      </c>
      <c r="B560" s="140" t="s">
        <v>1889</v>
      </c>
      <c r="C560" s="140" t="s">
        <v>237</v>
      </c>
      <c r="D560" s="140">
        <v>57</v>
      </c>
      <c r="E560" s="140" t="s">
        <v>238</v>
      </c>
      <c r="F560" s="142">
        <f>VLOOKUP(A560,'[1]List of Wells - Blank'!$C$4:$R$64,6,FALSE)</f>
        <v>41987</v>
      </c>
      <c r="G560" s="143" t="str">
        <f>VLOOKUP($A560,'[1]List of Wells - Blank'!$C$4:$R$64,7,FALSE)</f>
        <v>DG</v>
      </c>
      <c r="H560" s="143">
        <f>VLOOKUP($A560,'[1]List of Wells - Blank'!$C$4:$R$64,8,FALSE)</f>
        <v>840</v>
      </c>
      <c r="I560" s="143">
        <f>VLOOKUP($A560,'[1]List of Wells - Blank'!$C$4:$R$64,9,FALSE)</f>
        <v>725</v>
      </c>
      <c r="J560" s="146" t="str">
        <f>VLOOKUP($A560,'[1]List of Wells - Blank'!$C$4:$R$64,10,FALSE)</f>
        <v>None</v>
      </c>
      <c r="K560" s="146">
        <f>VLOOKUP($A560,'[1]List of Wells - Blank'!$C$4:$R$64,11,FALSE)</f>
        <v>6864</v>
      </c>
      <c r="L560" s="143">
        <f>VLOOKUP($A560,'[1]List of Wells - Blank'!$C$4:$R$64,12,FALSE)</f>
        <v>40</v>
      </c>
      <c r="M560" s="147" t="str">
        <f>VLOOKUP($A560,'[1]List of Wells - Blank'!$C$4:$R$64,13,FALSE)</f>
        <v>Couldn't find NB top, used Dowdy 34-10 05-123-20608 offset for NB top</v>
      </c>
    </row>
    <row r="561" spans="1:13" x14ac:dyDescent="0.2">
      <c r="A561" s="133" t="s">
        <v>1888</v>
      </c>
      <c r="B561" s="134" t="s">
        <v>1890</v>
      </c>
      <c r="C561" s="134" t="s">
        <v>268</v>
      </c>
      <c r="D561" s="134">
        <v>531</v>
      </c>
      <c r="E561" s="134" t="s">
        <v>98</v>
      </c>
      <c r="F561" s="134">
        <v>41987</v>
      </c>
      <c r="G561" s="134" t="s">
        <v>747</v>
      </c>
      <c r="H561" s="134">
        <v>840</v>
      </c>
      <c r="I561" s="134">
        <v>725</v>
      </c>
      <c r="J561" s="134" t="s">
        <v>542</v>
      </c>
      <c r="K561" s="134">
        <v>6864</v>
      </c>
      <c r="L561" s="134">
        <v>40</v>
      </c>
      <c r="M561" s="139" t="s">
        <v>1891</v>
      </c>
    </row>
    <row r="562" spans="1:13" ht="15" x14ac:dyDescent="0.25">
      <c r="A562" s="133" t="s">
        <v>1892</v>
      </c>
      <c r="B562" s="140" t="s">
        <v>1893</v>
      </c>
      <c r="C562" s="140" t="s">
        <v>237</v>
      </c>
      <c r="D562" s="140">
        <v>20</v>
      </c>
      <c r="E562" s="140" t="s">
        <v>238</v>
      </c>
      <c r="F562" s="142">
        <f>VLOOKUP($A562,'[1]List of Wells - Blank'!$C$4:$R$64,6,FALSE)</f>
        <v>41962</v>
      </c>
      <c r="G562" s="143" t="str">
        <f>VLOOKUP($A562,'[1]List of Wells - Blank'!$C$4:$R$64,7,FALSE)</f>
        <v>PR</v>
      </c>
      <c r="H562" s="143" t="str">
        <f>VLOOKUP($A562,'[1]List of Wells - Blank'!$C$4:$R$64,8,FALSE)</f>
        <v>769</v>
      </c>
      <c r="I562" s="143" t="str">
        <f>VLOOKUP($A562,'[1]List of Wells - Blank'!$C$4:$R$64,9,FALSE)</f>
        <v>640</v>
      </c>
      <c r="J562" s="146" t="str">
        <f>VLOOKUP($A562,'[1]List of Wells - Blank'!$C$4:$R$64,10,FALSE)</f>
        <v>NO</v>
      </c>
      <c r="K562" s="146" t="str">
        <f>VLOOKUP($A562,'[1]List of Wells - Blank'!$C$4:$R$64,11,FALSE)</f>
        <v>6870</v>
      </c>
      <c r="L562" s="143" t="str">
        <f>VLOOKUP($A562,'[1]List of Wells - Blank'!$C$4:$R$64,12,FALSE)</f>
        <v>770</v>
      </c>
      <c r="M562" s="147"/>
    </row>
    <row r="563" spans="1:13" x14ac:dyDescent="0.2">
      <c r="A563" s="39" t="s">
        <v>1892</v>
      </c>
      <c r="B563" s="40" t="s">
        <v>1894</v>
      </c>
      <c r="C563" s="134"/>
      <c r="D563" s="40">
        <v>1440</v>
      </c>
      <c r="E563" s="40" t="s">
        <v>98</v>
      </c>
      <c r="F563" s="40" t="s">
        <v>1895</v>
      </c>
      <c r="G563" s="40" t="s">
        <v>3</v>
      </c>
      <c r="H563" s="40" t="s">
        <v>1896</v>
      </c>
      <c r="I563" s="40" t="s">
        <v>1897</v>
      </c>
      <c r="J563" s="54" t="s">
        <v>550</v>
      </c>
      <c r="K563" s="54" t="s">
        <v>865</v>
      </c>
      <c r="L563" s="40" t="s">
        <v>1390</v>
      </c>
      <c r="M563" s="52"/>
    </row>
    <row r="564" spans="1:13" x14ac:dyDescent="0.2">
      <c r="A564" s="32" t="s">
        <v>1892</v>
      </c>
      <c r="B564" s="35" t="s">
        <v>1894</v>
      </c>
      <c r="C564" s="134"/>
      <c r="D564" s="35">
        <v>1440</v>
      </c>
      <c r="E564" s="35" t="s">
        <v>98</v>
      </c>
      <c r="F564" s="35" t="s">
        <v>1895</v>
      </c>
      <c r="G564" s="35" t="s">
        <v>3</v>
      </c>
      <c r="H564" s="35" t="s">
        <v>1896</v>
      </c>
      <c r="I564" s="35" t="s">
        <v>1897</v>
      </c>
      <c r="J564" s="49" t="s">
        <v>550</v>
      </c>
      <c r="K564" s="49" t="s">
        <v>865</v>
      </c>
      <c r="L564" s="35" t="s">
        <v>1390</v>
      </c>
      <c r="M564" s="47"/>
    </row>
    <row r="565" spans="1:13" x14ac:dyDescent="0.2">
      <c r="A565" s="39" t="s">
        <v>1892</v>
      </c>
      <c r="B565" s="40" t="s">
        <v>1894</v>
      </c>
      <c r="C565" s="134"/>
      <c r="D565" s="40">
        <v>1440</v>
      </c>
      <c r="E565" s="40" t="s">
        <v>98</v>
      </c>
      <c r="F565" s="40" t="s">
        <v>1895</v>
      </c>
      <c r="G565" s="40" t="s">
        <v>3</v>
      </c>
      <c r="H565" s="40" t="s">
        <v>1896</v>
      </c>
      <c r="I565" s="40" t="s">
        <v>1897</v>
      </c>
      <c r="J565" s="54" t="s">
        <v>550</v>
      </c>
      <c r="K565" s="54" t="s">
        <v>865</v>
      </c>
      <c r="L565" s="40" t="s">
        <v>1390</v>
      </c>
      <c r="M565" s="52"/>
    </row>
    <row r="566" spans="1:13" x14ac:dyDescent="0.2">
      <c r="A566" s="133" t="s">
        <v>1892</v>
      </c>
      <c r="B566" s="134" t="s">
        <v>1894</v>
      </c>
      <c r="C566" s="134" t="s">
        <v>702</v>
      </c>
      <c r="D566" s="134">
        <v>524</v>
      </c>
      <c r="E566" s="134" t="s">
        <v>98</v>
      </c>
      <c r="F566" s="134">
        <v>41962</v>
      </c>
      <c r="G566" s="134" t="s">
        <v>3</v>
      </c>
      <c r="H566" s="134" t="s">
        <v>1896</v>
      </c>
      <c r="I566" s="134" t="s">
        <v>1897</v>
      </c>
      <c r="J566" s="138" t="s">
        <v>550</v>
      </c>
      <c r="K566" s="138" t="s">
        <v>865</v>
      </c>
      <c r="L566" s="134" t="s">
        <v>1390</v>
      </c>
      <c r="M566" s="139"/>
    </row>
    <row r="567" spans="1:13" x14ac:dyDescent="0.2">
      <c r="A567" s="133" t="s">
        <v>1892</v>
      </c>
      <c r="B567" s="134" t="s">
        <v>1894</v>
      </c>
      <c r="C567" s="134" t="s">
        <v>702</v>
      </c>
      <c r="D567" s="134">
        <v>524</v>
      </c>
      <c r="E567" s="134" t="s">
        <v>98</v>
      </c>
      <c r="F567" s="134">
        <v>41962</v>
      </c>
      <c r="G567" s="134" t="s">
        <v>3</v>
      </c>
      <c r="H567" s="134" t="s">
        <v>1896</v>
      </c>
      <c r="I567" s="134" t="s">
        <v>1897</v>
      </c>
      <c r="J567" s="138" t="s">
        <v>550</v>
      </c>
      <c r="K567" s="138" t="s">
        <v>865</v>
      </c>
      <c r="L567" s="134" t="s">
        <v>1390</v>
      </c>
      <c r="M567" s="139"/>
    </row>
    <row r="568" spans="1:13" x14ac:dyDescent="0.2">
      <c r="A568" s="133" t="s">
        <v>1892</v>
      </c>
      <c r="B568" s="134" t="s">
        <v>1894</v>
      </c>
      <c r="C568" s="134" t="s">
        <v>702</v>
      </c>
      <c r="D568" s="134">
        <v>524</v>
      </c>
      <c r="E568" s="134" t="s">
        <v>98</v>
      </c>
      <c r="F568" s="134">
        <v>41962</v>
      </c>
      <c r="G568" s="134" t="s">
        <v>3</v>
      </c>
      <c r="H568" s="134" t="s">
        <v>1896</v>
      </c>
      <c r="I568" s="134" t="s">
        <v>1897</v>
      </c>
      <c r="J568" s="138" t="s">
        <v>550</v>
      </c>
      <c r="K568" s="138" t="s">
        <v>865</v>
      </c>
      <c r="L568" s="134" t="s">
        <v>1390</v>
      </c>
      <c r="M568" s="139"/>
    </row>
    <row r="569" spans="1:13" x14ac:dyDescent="0.2">
      <c r="A569" s="39" t="s">
        <v>1898</v>
      </c>
      <c r="B569" s="37" t="s">
        <v>1899</v>
      </c>
      <c r="C569" s="37" t="s">
        <v>250</v>
      </c>
      <c r="D569" s="37">
        <v>577</v>
      </c>
      <c r="E569" s="37" t="s">
        <v>98</v>
      </c>
      <c r="F569" s="37" t="s">
        <v>1900</v>
      </c>
      <c r="G569" s="37" t="s">
        <v>218</v>
      </c>
      <c r="H569" s="37" t="s">
        <v>1901</v>
      </c>
      <c r="I569" s="40" t="s">
        <v>1902</v>
      </c>
      <c r="J569" s="54"/>
      <c r="K569" s="54" t="s">
        <v>1903</v>
      </c>
      <c r="L569" s="40" t="s">
        <v>1904</v>
      </c>
      <c r="M569" s="52"/>
    </row>
    <row r="570" spans="1:13" x14ac:dyDescent="0.2">
      <c r="A570" s="39" t="s">
        <v>1905</v>
      </c>
      <c r="B570" s="37" t="s">
        <v>1906</v>
      </c>
      <c r="C570" s="37" t="s">
        <v>250</v>
      </c>
      <c r="D570" s="37">
        <v>1048</v>
      </c>
      <c r="E570" s="37" t="s">
        <v>98</v>
      </c>
      <c r="F570" s="37" t="s">
        <v>1907</v>
      </c>
      <c r="G570" s="37" t="s">
        <v>218</v>
      </c>
      <c r="H570" s="37" t="s">
        <v>1877</v>
      </c>
      <c r="I570" s="40" t="s">
        <v>1908</v>
      </c>
      <c r="J570" s="54"/>
      <c r="K570" s="54" t="s">
        <v>1909</v>
      </c>
      <c r="L570" s="40" t="s">
        <v>1225</v>
      </c>
      <c r="M570" s="52"/>
    </row>
    <row r="571" spans="1:13" x14ac:dyDescent="0.2">
      <c r="A571" s="32" t="s">
        <v>1910</v>
      </c>
      <c r="B571" s="33" t="s">
        <v>1911</v>
      </c>
      <c r="C571" s="33" t="s">
        <v>490</v>
      </c>
      <c r="D571" s="33">
        <v>1231</v>
      </c>
      <c r="E571" s="33" t="s">
        <v>98</v>
      </c>
      <c r="F571" s="33" t="s">
        <v>1912</v>
      </c>
      <c r="G571" s="33" t="s">
        <v>218</v>
      </c>
      <c r="H571" s="33" t="s">
        <v>1913</v>
      </c>
      <c r="I571" s="35" t="s">
        <v>1085</v>
      </c>
      <c r="J571" s="49"/>
      <c r="K571" s="49" t="s">
        <v>1914</v>
      </c>
      <c r="L571" s="35" t="s">
        <v>1364</v>
      </c>
      <c r="M571" s="47"/>
    </row>
    <row r="572" spans="1:13" x14ac:dyDescent="0.2">
      <c r="A572" s="32" t="s">
        <v>1915</v>
      </c>
      <c r="B572" s="33" t="s">
        <v>1916</v>
      </c>
      <c r="C572" s="33" t="s">
        <v>490</v>
      </c>
      <c r="D572" s="33">
        <v>727</v>
      </c>
      <c r="E572" s="33" t="s">
        <v>98</v>
      </c>
      <c r="F572" s="33" t="s">
        <v>1917</v>
      </c>
      <c r="G572" s="33" t="s">
        <v>218</v>
      </c>
      <c r="H572" s="33" t="s">
        <v>1913</v>
      </c>
      <c r="I572" s="35" t="s">
        <v>1085</v>
      </c>
      <c r="J572" s="49"/>
      <c r="K572" s="197" t="s">
        <v>1918</v>
      </c>
      <c r="L572" s="35" t="s">
        <v>1919</v>
      </c>
      <c r="M572" s="47"/>
    </row>
    <row r="573" spans="1:13" x14ac:dyDescent="0.2">
      <c r="A573" s="39" t="s">
        <v>1920</v>
      </c>
      <c r="B573" s="37" t="s">
        <v>1921</v>
      </c>
      <c r="C573" s="37" t="s">
        <v>257</v>
      </c>
      <c r="D573" s="37">
        <v>922</v>
      </c>
      <c r="E573" s="37" t="s">
        <v>98</v>
      </c>
      <c r="F573" s="37" t="s">
        <v>1922</v>
      </c>
      <c r="G573" s="37" t="s">
        <v>217</v>
      </c>
      <c r="H573" s="37" t="s">
        <v>1923</v>
      </c>
      <c r="I573" s="40" t="s">
        <v>1924</v>
      </c>
      <c r="J573" s="54"/>
      <c r="K573" s="54" t="s">
        <v>1925</v>
      </c>
      <c r="L573" s="40" t="s">
        <v>1926</v>
      </c>
      <c r="M573" s="52"/>
    </row>
    <row r="574" spans="1:13" x14ac:dyDescent="0.2">
      <c r="A574" s="32" t="s">
        <v>1927</v>
      </c>
      <c r="B574" s="33" t="s">
        <v>1928</v>
      </c>
      <c r="C574" s="33" t="s">
        <v>257</v>
      </c>
      <c r="D574" s="33">
        <v>917</v>
      </c>
      <c r="E574" s="33" t="s">
        <v>98</v>
      </c>
      <c r="F574" s="33" t="s">
        <v>1929</v>
      </c>
      <c r="G574" s="33" t="s">
        <v>217</v>
      </c>
      <c r="H574" s="33" t="s">
        <v>1923</v>
      </c>
      <c r="I574" s="35" t="s">
        <v>1924</v>
      </c>
      <c r="J574" s="49"/>
      <c r="K574" s="49" t="s">
        <v>1925</v>
      </c>
      <c r="L574" s="35" t="s">
        <v>1353</v>
      </c>
      <c r="M574" s="47"/>
    </row>
    <row r="575" spans="1:13" x14ac:dyDescent="0.2">
      <c r="A575" s="39" t="s">
        <v>1930</v>
      </c>
      <c r="B575" s="37" t="s">
        <v>1931</v>
      </c>
      <c r="C575" s="37" t="s">
        <v>257</v>
      </c>
      <c r="D575" s="37">
        <v>916</v>
      </c>
      <c r="E575" s="37" t="s">
        <v>98</v>
      </c>
      <c r="F575" s="37" t="s">
        <v>1932</v>
      </c>
      <c r="G575" s="37" t="s">
        <v>217</v>
      </c>
      <c r="H575" s="37" t="s">
        <v>1923</v>
      </c>
      <c r="I575" s="40" t="s">
        <v>1924</v>
      </c>
      <c r="J575" s="54"/>
      <c r="K575" s="54" t="s">
        <v>1925</v>
      </c>
      <c r="L575" s="40" t="s">
        <v>1933</v>
      </c>
      <c r="M575" s="52"/>
    </row>
    <row r="576" spans="1:13" x14ac:dyDescent="0.2">
      <c r="A576" s="41" t="s">
        <v>1934</v>
      </c>
      <c r="B576" s="42" t="s">
        <v>1935</v>
      </c>
      <c r="C576" s="42" t="s">
        <v>451</v>
      </c>
      <c r="D576" s="42">
        <v>712</v>
      </c>
      <c r="E576" s="42" t="s">
        <v>98</v>
      </c>
      <c r="F576" s="42" t="s">
        <v>1936</v>
      </c>
      <c r="G576" s="42" t="s">
        <v>3</v>
      </c>
      <c r="H576" s="42" t="s">
        <v>1937</v>
      </c>
      <c r="I576" s="43" t="s">
        <v>320</v>
      </c>
      <c r="J576" s="51"/>
      <c r="K576" s="51" t="s">
        <v>455</v>
      </c>
      <c r="L576" s="43" t="s">
        <v>1938</v>
      </c>
      <c r="M576" s="50"/>
    </row>
    <row r="577" spans="1:13" x14ac:dyDescent="0.2">
      <c r="A577" s="53" t="s">
        <v>1934</v>
      </c>
      <c r="B577" s="159" t="s">
        <v>1935</v>
      </c>
      <c r="C577" s="159" t="s">
        <v>896</v>
      </c>
      <c r="D577" s="159">
        <v>915</v>
      </c>
      <c r="E577" s="159" t="s">
        <v>98</v>
      </c>
      <c r="F577" s="159" t="s">
        <v>1939</v>
      </c>
      <c r="G577" s="159" t="s">
        <v>218</v>
      </c>
      <c r="H577" s="159" t="s">
        <v>1940</v>
      </c>
      <c r="I577" s="53" t="s">
        <v>870</v>
      </c>
      <c r="J577" s="53"/>
      <c r="K577" s="198" t="s">
        <v>1852</v>
      </c>
      <c r="L577" s="53" t="s">
        <v>1941</v>
      </c>
      <c r="M577" s="52"/>
    </row>
    <row r="578" spans="1:13" x14ac:dyDescent="0.2">
      <c r="A578" s="48" t="s">
        <v>1942</v>
      </c>
      <c r="B578" s="132" t="s">
        <v>1943</v>
      </c>
      <c r="C578" s="132" t="s">
        <v>451</v>
      </c>
      <c r="D578" s="132">
        <v>230</v>
      </c>
      <c r="E578" s="132" t="s">
        <v>98</v>
      </c>
      <c r="F578" s="132" t="s">
        <v>1944</v>
      </c>
      <c r="G578" s="132" t="s">
        <v>3</v>
      </c>
      <c r="H578" s="132" t="s">
        <v>1945</v>
      </c>
      <c r="I578" s="48" t="s">
        <v>388</v>
      </c>
      <c r="J578" s="48"/>
      <c r="K578" s="48" t="s">
        <v>455</v>
      </c>
      <c r="L578" s="48" t="s">
        <v>1946</v>
      </c>
      <c r="M578" s="48"/>
    </row>
    <row r="579" spans="1:13" x14ac:dyDescent="0.2">
      <c r="A579" s="48" t="s">
        <v>1942</v>
      </c>
      <c r="B579" s="132" t="s">
        <v>1947</v>
      </c>
      <c r="C579" s="132" t="s">
        <v>896</v>
      </c>
      <c r="D579" s="132">
        <v>418</v>
      </c>
      <c r="E579" s="132" t="s">
        <v>98</v>
      </c>
      <c r="F579" s="132" t="s">
        <v>1948</v>
      </c>
      <c r="G579" s="132" t="s">
        <v>1538</v>
      </c>
      <c r="H579" s="132" t="s">
        <v>1940</v>
      </c>
      <c r="I579" s="48" t="s">
        <v>870</v>
      </c>
      <c r="J579" s="48"/>
      <c r="K579" s="199" t="s">
        <v>1949</v>
      </c>
      <c r="L579" s="48" t="s">
        <v>1950</v>
      </c>
      <c r="M579" s="48"/>
    </row>
    <row r="580" spans="1:13" x14ac:dyDescent="0.2">
      <c r="A580" s="53" t="s">
        <v>1951</v>
      </c>
      <c r="B580" s="159" t="s">
        <v>1952</v>
      </c>
      <c r="C580" s="159" t="s">
        <v>451</v>
      </c>
      <c r="D580" s="159">
        <v>1207</v>
      </c>
      <c r="E580" s="159" t="s">
        <v>98</v>
      </c>
      <c r="F580" s="159" t="s">
        <v>1953</v>
      </c>
      <c r="G580" s="159" t="s">
        <v>3</v>
      </c>
      <c r="H580" s="159" t="s">
        <v>1231</v>
      </c>
      <c r="I580" s="53" t="s">
        <v>320</v>
      </c>
      <c r="J580" s="53"/>
      <c r="K580" s="53" t="s">
        <v>455</v>
      </c>
      <c r="L580" s="53" t="s">
        <v>334</v>
      </c>
      <c r="M580" s="53"/>
    </row>
    <row r="581" spans="1:13" x14ac:dyDescent="0.2">
      <c r="A581" s="53" t="s">
        <v>1951</v>
      </c>
      <c r="B581" s="159" t="s">
        <v>1952</v>
      </c>
      <c r="C581" s="159" t="s">
        <v>896</v>
      </c>
      <c r="D581" s="159">
        <v>1414</v>
      </c>
      <c r="E581" s="159" t="s">
        <v>98</v>
      </c>
      <c r="F581" s="159" t="s">
        <v>1954</v>
      </c>
      <c r="G581" s="159" t="s">
        <v>218</v>
      </c>
      <c r="H581" s="159" t="s">
        <v>1940</v>
      </c>
      <c r="I581" s="53" t="s">
        <v>810</v>
      </c>
      <c r="J581" s="53"/>
      <c r="K581" s="198" t="s">
        <v>1955</v>
      </c>
      <c r="L581" s="53" t="s">
        <v>1598</v>
      </c>
      <c r="M581" s="53"/>
    </row>
    <row r="582" spans="1:13" x14ac:dyDescent="0.2">
      <c r="A582" s="48" t="s">
        <v>1956</v>
      </c>
      <c r="B582" s="132" t="s">
        <v>1957</v>
      </c>
      <c r="C582" s="132" t="s">
        <v>896</v>
      </c>
      <c r="D582" s="132">
        <v>1419</v>
      </c>
      <c r="E582" s="132" t="s">
        <v>98</v>
      </c>
      <c r="F582" s="132" t="s">
        <v>1958</v>
      </c>
      <c r="G582" s="132" t="s">
        <v>1538</v>
      </c>
      <c r="H582" s="132" t="s">
        <v>1940</v>
      </c>
      <c r="I582" s="48" t="s">
        <v>870</v>
      </c>
      <c r="J582" s="48"/>
      <c r="K582" s="199" t="s">
        <v>288</v>
      </c>
      <c r="L582" s="48" t="s">
        <v>1690</v>
      </c>
      <c r="M582" s="48"/>
    </row>
    <row r="583" spans="1:13" x14ac:dyDescent="0.2">
      <c r="A583" s="53" t="s">
        <v>1959</v>
      </c>
      <c r="B583" s="159" t="s">
        <v>1960</v>
      </c>
      <c r="C583" s="159" t="s">
        <v>896</v>
      </c>
      <c r="D583" s="159">
        <v>1449</v>
      </c>
      <c r="E583" s="159" t="s">
        <v>98</v>
      </c>
      <c r="F583" s="159" t="s">
        <v>1961</v>
      </c>
      <c r="G583" s="159" t="s">
        <v>1538</v>
      </c>
      <c r="H583" s="159" t="s">
        <v>1940</v>
      </c>
      <c r="I583" s="53" t="s">
        <v>864</v>
      </c>
      <c r="J583" s="53"/>
      <c r="K583" s="198" t="s">
        <v>1962</v>
      </c>
      <c r="L583" s="53" t="s">
        <v>1963</v>
      </c>
      <c r="M583" s="53"/>
    </row>
    <row r="584" spans="1:13" x14ac:dyDescent="0.2">
      <c r="A584" s="171" t="s">
        <v>1964</v>
      </c>
      <c r="B584" s="135" t="s">
        <v>1965</v>
      </c>
      <c r="C584" s="135" t="s">
        <v>385</v>
      </c>
      <c r="D584" s="135">
        <v>179</v>
      </c>
      <c r="E584" s="135" t="s">
        <v>98</v>
      </c>
      <c r="F584" s="135" t="s">
        <v>1966</v>
      </c>
      <c r="G584" s="135" t="s">
        <v>1538</v>
      </c>
      <c r="H584" s="135" t="s">
        <v>1967</v>
      </c>
      <c r="I584" s="135" t="s">
        <v>332</v>
      </c>
      <c r="J584" s="135"/>
      <c r="K584" s="135" t="s">
        <v>398</v>
      </c>
      <c r="L584" s="135" t="s">
        <v>398</v>
      </c>
      <c r="M584" s="135" t="s">
        <v>1968</v>
      </c>
    </row>
    <row r="585" spans="1:13" x14ac:dyDescent="0.2">
      <c r="A585" s="171" t="s">
        <v>1964</v>
      </c>
      <c r="B585" s="135" t="s">
        <v>1969</v>
      </c>
      <c r="C585" s="135" t="s">
        <v>385</v>
      </c>
      <c r="D585" s="135">
        <v>179</v>
      </c>
      <c r="E585" s="135" t="s">
        <v>98</v>
      </c>
      <c r="F585" s="135" t="s">
        <v>1966</v>
      </c>
      <c r="G585" s="135" t="s">
        <v>747</v>
      </c>
      <c r="H585" s="135" t="s">
        <v>1967</v>
      </c>
      <c r="I585" s="135" t="s">
        <v>332</v>
      </c>
      <c r="J585" s="135"/>
      <c r="K585" s="135" t="s">
        <v>398</v>
      </c>
      <c r="L585" s="135" t="s">
        <v>398</v>
      </c>
      <c r="M585" s="135" t="s">
        <v>1968</v>
      </c>
    </row>
    <row r="586" spans="1:13" x14ac:dyDescent="0.2">
      <c r="A586" s="171" t="s">
        <v>1964</v>
      </c>
      <c r="B586" s="135" t="s">
        <v>1969</v>
      </c>
      <c r="C586" s="135" t="s">
        <v>385</v>
      </c>
      <c r="D586" s="135">
        <v>179</v>
      </c>
      <c r="E586" s="135" t="s">
        <v>98</v>
      </c>
      <c r="F586" s="135" t="s">
        <v>1966</v>
      </c>
      <c r="G586" s="135" t="s">
        <v>747</v>
      </c>
      <c r="H586" s="135" t="s">
        <v>1967</v>
      </c>
      <c r="I586" s="135" t="s">
        <v>332</v>
      </c>
      <c r="J586" s="135"/>
      <c r="K586" s="135" t="s">
        <v>398</v>
      </c>
      <c r="L586" s="135" t="s">
        <v>398</v>
      </c>
      <c r="M586" s="135" t="s">
        <v>1968</v>
      </c>
    </row>
    <row r="587" spans="1:13" x14ac:dyDescent="0.2">
      <c r="A587" s="53" t="s">
        <v>1964</v>
      </c>
      <c r="B587" s="159" t="s">
        <v>1965</v>
      </c>
      <c r="C587" s="159" t="s">
        <v>400</v>
      </c>
      <c r="D587" s="159">
        <v>1187</v>
      </c>
      <c r="E587" s="159" t="s">
        <v>98</v>
      </c>
      <c r="F587" s="159" t="s">
        <v>1966</v>
      </c>
      <c r="G587" s="159" t="s">
        <v>1538</v>
      </c>
      <c r="H587" s="159" t="s">
        <v>1967</v>
      </c>
      <c r="I587" s="53" t="s">
        <v>332</v>
      </c>
      <c r="J587" s="53"/>
      <c r="K587" s="53" t="s">
        <v>398</v>
      </c>
      <c r="L587" s="53" t="s">
        <v>398</v>
      </c>
      <c r="M587" s="53" t="s">
        <v>1968</v>
      </c>
    </row>
    <row r="588" spans="1:13" x14ac:dyDescent="0.2">
      <c r="A588" s="48" t="s">
        <v>1964</v>
      </c>
      <c r="B588" s="132" t="s">
        <v>1969</v>
      </c>
      <c r="C588" s="132" t="s">
        <v>400</v>
      </c>
      <c r="D588" s="132">
        <v>1187</v>
      </c>
      <c r="E588" s="132" t="s">
        <v>98</v>
      </c>
      <c r="F588" s="132" t="s">
        <v>1966</v>
      </c>
      <c r="G588" s="132" t="s">
        <v>1538</v>
      </c>
      <c r="H588" s="132" t="s">
        <v>1967</v>
      </c>
      <c r="I588" s="48" t="s">
        <v>332</v>
      </c>
      <c r="J588" s="48"/>
      <c r="K588" s="48" t="s">
        <v>398</v>
      </c>
      <c r="L588" s="48" t="s">
        <v>398</v>
      </c>
      <c r="M588" s="48" t="s">
        <v>1968</v>
      </c>
    </row>
    <row r="589" spans="1:13" x14ac:dyDescent="0.2">
      <c r="A589" s="53" t="s">
        <v>1964</v>
      </c>
      <c r="B589" s="159" t="s">
        <v>1969</v>
      </c>
      <c r="C589" s="159" t="s">
        <v>400</v>
      </c>
      <c r="D589" s="159">
        <v>1187</v>
      </c>
      <c r="E589" s="159" t="s">
        <v>98</v>
      </c>
      <c r="F589" s="159" t="s">
        <v>1966</v>
      </c>
      <c r="G589" s="159" t="s">
        <v>1538</v>
      </c>
      <c r="H589" s="159" t="s">
        <v>1967</v>
      </c>
      <c r="I589" s="53" t="s">
        <v>332</v>
      </c>
      <c r="J589" s="53"/>
      <c r="K589" s="53" t="s">
        <v>398</v>
      </c>
      <c r="L589" s="53" t="s">
        <v>398</v>
      </c>
      <c r="M589" s="53" t="s">
        <v>1968</v>
      </c>
    </row>
  </sheetData>
  <mergeCells count="1">
    <mergeCell ref="A1:M1"/>
  </mergeCells>
  <conditionalFormatting sqref="A3:M64">
    <cfRule type="expression" dxfId="1" priority="1">
      <formula>MOD(ROW(),2)=1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1"/>
      <c r="N5" s="72"/>
      <c r="O5" s="72"/>
      <c r="P5" s="7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8" t="s">
        <v>16</v>
      </c>
      <c r="N6" s="69"/>
      <c r="O6" s="69"/>
      <c r="P6" s="7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1" t="s">
        <v>37</v>
      </c>
      <c r="N7" s="72"/>
      <c r="O7" s="72"/>
      <c r="P7" s="7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1" t="s">
        <v>31</v>
      </c>
      <c r="N9" s="72"/>
      <c r="O9" s="72"/>
      <c r="P9" s="73"/>
      <c r="Q9" s="10"/>
    </row>
    <row r="10" spans="1:17" ht="15" customHeight="1" x14ac:dyDescent="0.2">
      <c r="A10" s="7" t="s">
        <v>40</v>
      </c>
      <c r="B10" s="14" t="s">
        <v>35</v>
      </c>
      <c r="C10" s="14" t="s">
        <v>53</v>
      </c>
      <c r="D10" s="14" t="s">
        <v>48</v>
      </c>
      <c r="E10" s="14" t="s">
        <v>2</v>
      </c>
      <c r="F10" s="15">
        <v>41275</v>
      </c>
      <c r="G10" s="14" t="s">
        <v>36</v>
      </c>
      <c r="H10" s="14"/>
      <c r="I10" s="16"/>
      <c r="J10" s="16"/>
      <c r="K10" s="7"/>
      <c r="L10" s="7"/>
      <c r="M10" s="68"/>
      <c r="N10" s="69"/>
      <c r="O10" s="69"/>
      <c r="P10" s="70"/>
      <c r="Q10" s="10"/>
    </row>
    <row r="11" spans="1:17" ht="15" customHeight="1" x14ac:dyDescent="0.2">
      <c r="A11" s="5" t="s">
        <v>67</v>
      </c>
      <c r="B11" s="6" t="s">
        <v>68</v>
      </c>
      <c r="C11" s="6" t="s">
        <v>53</v>
      </c>
      <c r="D11" s="6" t="s">
        <v>69</v>
      </c>
      <c r="E11" s="6" t="s">
        <v>2</v>
      </c>
      <c r="F11" s="6"/>
      <c r="G11" s="6" t="s">
        <v>70</v>
      </c>
      <c r="H11" s="6"/>
      <c r="I11" s="13"/>
      <c r="J11" s="13"/>
      <c r="K11" s="5"/>
      <c r="L11" s="5"/>
      <c r="M11" s="71"/>
      <c r="N11" s="72"/>
      <c r="O11" s="72"/>
      <c r="P11" s="73"/>
      <c r="Q11" s="10"/>
    </row>
    <row r="12" spans="1:17" ht="15" customHeight="1" x14ac:dyDescent="0.2">
      <c r="A12" s="7"/>
      <c r="B12" s="14"/>
      <c r="C12" s="14"/>
      <c r="D12" s="14"/>
      <c r="E12" s="14"/>
      <c r="F12" s="14"/>
      <c r="G12" s="14"/>
      <c r="H12" s="14"/>
      <c r="I12" s="16"/>
      <c r="J12" s="16"/>
      <c r="K12" s="7"/>
      <c r="L12" s="7"/>
      <c r="M12" s="68"/>
      <c r="N12" s="69"/>
      <c r="O12" s="69"/>
      <c r="P12" s="70"/>
      <c r="Q12" s="10"/>
    </row>
    <row r="13" spans="1:17" ht="15" customHeight="1" x14ac:dyDescent="0.2">
      <c r="A13" s="5"/>
      <c r="B13" s="6"/>
      <c r="C13" s="6"/>
      <c r="D13" s="6"/>
      <c r="E13" s="6"/>
      <c r="F13" s="6"/>
      <c r="G13" s="6"/>
      <c r="H13" s="6"/>
      <c r="I13" s="13"/>
      <c r="J13" s="13"/>
      <c r="K13" s="5"/>
      <c r="L13" s="5"/>
      <c r="M13" s="71"/>
      <c r="N13" s="72"/>
      <c r="O13" s="72"/>
      <c r="P13" s="73"/>
      <c r="Q13" s="10"/>
    </row>
    <row r="14" spans="1:17" ht="15" customHeight="1" x14ac:dyDescent="0.2">
      <c r="A14" s="7"/>
      <c r="B14" s="14"/>
      <c r="C14" s="14"/>
      <c r="D14" s="14"/>
      <c r="E14" s="14"/>
      <c r="F14" s="14"/>
      <c r="G14" s="14"/>
      <c r="H14" s="14"/>
      <c r="I14" s="16"/>
      <c r="J14" s="16"/>
      <c r="K14" s="7"/>
      <c r="L14" s="7"/>
      <c r="M14" s="68"/>
      <c r="N14" s="69"/>
      <c r="O14" s="69"/>
      <c r="P14" s="70"/>
      <c r="Q14" s="10"/>
    </row>
    <row r="15" spans="1:17" ht="15" customHeight="1" x14ac:dyDescent="0.2">
      <c r="A15" s="5"/>
      <c r="B15" s="6"/>
      <c r="C15" s="6"/>
      <c r="D15" s="6"/>
      <c r="E15" s="6"/>
      <c r="F15" s="6"/>
      <c r="G15" s="6"/>
      <c r="H15" s="6"/>
      <c r="I15" s="13"/>
      <c r="J15" s="13"/>
      <c r="K15" s="5"/>
      <c r="L15" s="5"/>
      <c r="M15" s="71"/>
      <c r="N15" s="72"/>
      <c r="O15" s="72"/>
      <c r="P15" s="73"/>
      <c r="Q15" s="10"/>
    </row>
    <row r="16" spans="1:17" ht="15" customHeight="1" x14ac:dyDescent="0.2">
      <c r="A16" s="7"/>
      <c r="B16" s="14"/>
      <c r="C16" s="14"/>
      <c r="D16" s="14"/>
      <c r="E16" s="14"/>
      <c r="F16" s="14"/>
      <c r="G16" s="14"/>
      <c r="H16" s="14"/>
      <c r="I16" s="16"/>
      <c r="J16" s="16"/>
      <c r="K16" s="7"/>
      <c r="L16" s="7"/>
      <c r="M16" s="68"/>
      <c r="N16" s="69"/>
      <c r="O16" s="69"/>
      <c r="P16" s="70"/>
      <c r="Q16" s="10"/>
    </row>
    <row r="17" spans="1:17" ht="15" customHeight="1" x14ac:dyDescent="0.2">
      <c r="A17" s="5"/>
      <c r="B17" s="6"/>
      <c r="C17" s="6"/>
      <c r="D17" s="6"/>
      <c r="E17" s="6"/>
      <c r="F17" s="6"/>
      <c r="G17" s="6"/>
      <c r="H17" s="6"/>
      <c r="I17" s="13"/>
      <c r="J17" s="13"/>
      <c r="K17" s="5"/>
      <c r="L17" s="5"/>
      <c r="M17" s="71"/>
      <c r="N17" s="72"/>
      <c r="O17" s="72"/>
      <c r="P17" s="73"/>
      <c r="Q17" s="10"/>
    </row>
    <row r="18" spans="1:17" ht="15" customHeight="1" x14ac:dyDescent="0.2">
      <c r="A18" s="7"/>
      <c r="B18" s="14"/>
      <c r="C18" s="14"/>
      <c r="D18" s="14"/>
      <c r="E18" s="14"/>
      <c r="F18" s="14"/>
      <c r="G18" s="14"/>
      <c r="H18" s="14"/>
      <c r="I18" s="16"/>
      <c r="J18" s="16"/>
      <c r="K18" s="7"/>
      <c r="L18" s="7"/>
      <c r="M18" s="68"/>
      <c r="N18" s="69"/>
      <c r="O18" s="69"/>
      <c r="P18" s="70"/>
      <c r="Q18" s="10"/>
    </row>
    <row r="19" spans="1:17" ht="15" customHeight="1" x14ac:dyDescent="0.2">
      <c r="A19" s="5"/>
      <c r="B19" s="6"/>
      <c r="C19" s="6"/>
      <c r="D19" s="6"/>
      <c r="E19" s="6"/>
      <c r="F19" s="6"/>
      <c r="G19" s="6"/>
      <c r="H19" s="6"/>
      <c r="I19" s="13"/>
      <c r="J19" s="13"/>
      <c r="K19" s="5"/>
      <c r="L19" s="5"/>
      <c r="M19" s="71"/>
      <c r="N19" s="72"/>
      <c r="O19" s="72"/>
      <c r="P19" s="73"/>
      <c r="Q19" s="10"/>
    </row>
    <row r="20" spans="1:17" ht="15" customHeight="1" x14ac:dyDescent="0.2">
      <c r="A20" s="7"/>
      <c r="B20" s="14"/>
      <c r="C20" s="14"/>
      <c r="D20" s="14"/>
      <c r="E20" s="14"/>
      <c r="F20" s="14"/>
      <c r="G20" s="14"/>
      <c r="H20" s="14"/>
      <c r="I20" s="16"/>
      <c r="J20" s="16"/>
      <c r="K20" s="7"/>
      <c r="L20" s="7"/>
      <c r="M20" s="68"/>
      <c r="N20" s="69"/>
      <c r="O20" s="69"/>
      <c r="P20" s="70"/>
      <c r="Q20" s="10"/>
    </row>
    <row r="21" spans="1:17" ht="15" customHeight="1" x14ac:dyDescent="0.2">
      <c r="A21" s="5"/>
      <c r="B21" s="6"/>
      <c r="C21" s="6"/>
      <c r="D21" s="6"/>
      <c r="E21" s="6"/>
      <c r="F21" s="6"/>
      <c r="G21" s="6"/>
      <c r="H21" s="6"/>
      <c r="I21" s="13"/>
      <c r="J21" s="13"/>
      <c r="K21" s="5"/>
      <c r="L21" s="5"/>
      <c r="M21" s="71"/>
      <c r="N21" s="72"/>
      <c r="O21" s="72"/>
      <c r="P21" s="73"/>
      <c r="Q21" s="10"/>
    </row>
    <row r="22" spans="1:17" ht="15" customHeight="1" x14ac:dyDescent="0.2">
      <c r="A22" s="7"/>
      <c r="B22" s="14"/>
      <c r="C22" s="14"/>
      <c r="D22" s="14"/>
      <c r="E22" s="14"/>
      <c r="F22" s="14"/>
      <c r="G22" s="14"/>
      <c r="H22" s="14"/>
      <c r="I22" s="16"/>
      <c r="J22" s="16"/>
      <c r="K22" s="7"/>
      <c r="L22" s="7"/>
      <c r="M22" s="68"/>
      <c r="N22" s="69"/>
      <c r="O22" s="69"/>
      <c r="P22" s="70"/>
      <c r="Q22" s="10"/>
    </row>
    <row r="23" spans="1:17" ht="15" customHeight="1" x14ac:dyDescent="0.2">
      <c r="A23" s="5"/>
      <c r="B23" s="6"/>
      <c r="C23" s="6"/>
      <c r="D23" s="6"/>
      <c r="E23" s="6"/>
      <c r="F23" s="6"/>
      <c r="G23" s="6"/>
      <c r="H23" s="6"/>
      <c r="I23" s="13"/>
      <c r="J23" s="13"/>
      <c r="K23" s="5"/>
      <c r="L23" s="5"/>
      <c r="M23" s="71"/>
      <c r="N23" s="72"/>
      <c r="O23" s="72"/>
      <c r="P23" s="73"/>
      <c r="Q23" s="10"/>
    </row>
    <row r="24" spans="1:17" ht="15" customHeight="1" x14ac:dyDescent="0.2">
      <c r="A24" s="7"/>
      <c r="B24" s="14"/>
      <c r="C24" s="14"/>
      <c r="D24" s="14"/>
      <c r="E24" s="14"/>
      <c r="F24" s="14"/>
      <c r="G24" s="14"/>
      <c r="H24" s="14"/>
      <c r="I24" s="16"/>
      <c r="J24" s="16"/>
      <c r="K24" s="7"/>
      <c r="L24" s="7"/>
      <c r="M24" s="68"/>
      <c r="N24" s="69"/>
      <c r="O24" s="69"/>
      <c r="P24" s="70"/>
      <c r="Q24" s="10"/>
    </row>
    <row r="25" spans="1:17" ht="15" customHeight="1" x14ac:dyDescent="0.2">
      <c r="A25" s="5"/>
      <c r="B25" s="6"/>
      <c r="C25" s="6"/>
      <c r="D25" s="6"/>
      <c r="E25" s="6"/>
      <c r="F25" s="6"/>
      <c r="G25" s="6"/>
      <c r="H25" s="6"/>
      <c r="I25" s="13"/>
      <c r="J25" s="13"/>
      <c r="K25" s="5"/>
      <c r="L25" s="5"/>
      <c r="M25" s="71"/>
      <c r="N25" s="72"/>
      <c r="O25" s="72"/>
      <c r="P25" s="73"/>
      <c r="Q25" s="10"/>
    </row>
    <row r="26" spans="1:17" ht="15" customHeight="1" x14ac:dyDescent="0.2">
      <c r="A26" s="7"/>
      <c r="B26" s="14"/>
      <c r="C26" s="14"/>
      <c r="D26" s="14"/>
      <c r="E26" s="14"/>
      <c r="F26" s="14"/>
      <c r="G26" s="14"/>
      <c r="H26" s="14"/>
      <c r="I26" s="16"/>
      <c r="J26" s="16"/>
      <c r="K26" s="7"/>
      <c r="L26" s="7"/>
      <c r="M26" s="68"/>
      <c r="N26" s="69"/>
      <c r="O26" s="69"/>
      <c r="P26" s="70"/>
      <c r="Q26" s="10"/>
    </row>
    <row r="27" spans="1:17" ht="15" customHeight="1" x14ac:dyDescent="0.2">
      <c r="A27" s="5"/>
      <c r="B27" s="6"/>
      <c r="C27" s="6"/>
      <c r="D27" s="6"/>
      <c r="E27" s="6"/>
      <c r="F27" s="6"/>
      <c r="G27" s="6"/>
      <c r="H27" s="6"/>
      <c r="I27" s="13"/>
      <c r="J27" s="13"/>
      <c r="K27" s="5"/>
      <c r="L27" s="5"/>
      <c r="M27" s="71"/>
      <c r="N27" s="72"/>
      <c r="O27" s="72"/>
      <c r="P27" s="73"/>
      <c r="Q27" s="10"/>
    </row>
    <row r="28" spans="1:17" ht="15" customHeight="1" x14ac:dyDescent="0.2">
      <c r="A28" s="7"/>
      <c r="B28" s="14"/>
      <c r="C28" s="14"/>
      <c r="D28" s="14"/>
      <c r="E28" s="14"/>
      <c r="F28" s="14"/>
      <c r="G28" s="14"/>
      <c r="H28" s="14"/>
      <c r="I28" s="16"/>
      <c r="J28" s="16"/>
      <c r="K28" s="7"/>
      <c r="L28" s="7"/>
      <c r="M28" s="68"/>
      <c r="N28" s="69"/>
      <c r="O28" s="69"/>
      <c r="P28" s="70"/>
      <c r="Q28" s="10"/>
    </row>
    <row r="29" spans="1:17" ht="15" customHeight="1" x14ac:dyDescent="0.2">
      <c r="A29" s="5"/>
      <c r="B29" s="6"/>
      <c r="C29" s="6"/>
      <c r="D29" s="6"/>
      <c r="E29" s="6"/>
      <c r="F29" s="6"/>
      <c r="G29" s="6"/>
      <c r="H29" s="6"/>
      <c r="I29" s="13"/>
      <c r="J29" s="13"/>
      <c r="K29" s="5"/>
      <c r="L29" s="5"/>
      <c r="M29" s="71"/>
      <c r="N29" s="72"/>
      <c r="O29" s="72"/>
      <c r="P29" s="73"/>
      <c r="Q29" s="10"/>
    </row>
    <row r="30" spans="1:17" ht="15" customHeight="1" x14ac:dyDescent="0.2">
      <c r="A30" s="7"/>
      <c r="B30" s="14"/>
      <c r="C30" s="14"/>
      <c r="D30" s="14"/>
      <c r="E30" s="14"/>
      <c r="F30" s="14"/>
      <c r="G30" s="14"/>
      <c r="H30" s="14"/>
      <c r="I30" s="16"/>
      <c r="J30" s="16"/>
      <c r="K30" s="7"/>
      <c r="L30" s="7"/>
      <c r="M30" s="68"/>
      <c r="N30" s="69"/>
      <c r="O30" s="69"/>
      <c r="P30" s="70"/>
      <c r="Q30" s="10"/>
    </row>
    <row r="31" spans="1:17" ht="15" customHeight="1" x14ac:dyDescent="0.2">
      <c r="A31" s="5"/>
      <c r="B31" s="6"/>
      <c r="C31" s="6"/>
      <c r="D31" s="6"/>
      <c r="E31" s="6"/>
      <c r="F31" s="6"/>
      <c r="G31" s="6"/>
      <c r="H31" s="6"/>
      <c r="I31" s="13"/>
      <c r="J31" s="13"/>
      <c r="K31" s="5"/>
      <c r="L31" s="5"/>
      <c r="M31" s="71"/>
      <c r="N31" s="72"/>
      <c r="O31" s="72"/>
      <c r="P31" s="73"/>
      <c r="Q31" s="10"/>
    </row>
    <row r="32" spans="1:17" ht="15" customHeight="1" x14ac:dyDescent="0.2">
      <c r="A32" s="7"/>
      <c r="B32" s="14"/>
      <c r="C32" s="14"/>
      <c r="D32" s="14"/>
      <c r="E32" s="14"/>
      <c r="F32" s="14"/>
      <c r="G32" s="14"/>
      <c r="H32" s="14"/>
      <c r="I32" s="16"/>
      <c r="J32" s="16"/>
      <c r="K32" s="7"/>
      <c r="L32" s="7"/>
      <c r="M32" s="68"/>
      <c r="N32" s="69"/>
      <c r="O32" s="69"/>
      <c r="P32" s="70"/>
      <c r="Q32" s="10"/>
    </row>
    <row r="33" spans="1:17" ht="15" customHeight="1" x14ac:dyDescent="0.2">
      <c r="A33" s="5"/>
      <c r="B33" s="6"/>
      <c r="C33" s="6"/>
      <c r="D33" s="6"/>
      <c r="E33" s="6"/>
      <c r="F33" s="6"/>
      <c r="G33" s="6"/>
      <c r="H33" s="6"/>
      <c r="I33" s="13"/>
      <c r="J33" s="13"/>
      <c r="K33" s="5"/>
      <c r="L33" s="5"/>
      <c r="M33" s="71"/>
      <c r="N33" s="72"/>
      <c r="O33" s="72"/>
      <c r="P33" s="73"/>
      <c r="Q33" s="10"/>
    </row>
    <row r="34" spans="1:17" ht="15" customHeight="1" x14ac:dyDescent="0.2">
      <c r="A34" s="7"/>
      <c r="B34" s="14"/>
      <c r="C34" s="14"/>
      <c r="D34" s="14"/>
      <c r="E34" s="14"/>
      <c r="F34" s="14"/>
      <c r="G34" s="14"/>
      <c r="H34" s="14"/>
      <c r="I34" s="16"/>
      <c r="J34" s="16"/>
      <c r="K34" s="7"/>
      <c r="L34" s="7"/>
      <c r="M34" s="68"/>
      <c r="N34" s="69"/>
      <c r="O34" s="69"/>
      <c r="P34" s="70"/>
      <c r="Q34" s="10"/>
    </row>
    <row r="35" spans="1:17" ht="15" customHeight="1" x14ac:dyDescent="0.2">
      <c r="A35" s="5"/>
      <c r="B35" s="6"/>
      <c r="C35" s="6"/>
      <c r="D35" s="6"/>
      <c r="E35" s="6"/>
      <c r="F35" s="6"/>
      <c r="G35" s="6"/>
      <c r="H35" s="6"/>
      <c r="I35" s="13"/>
      <c r="J35" s="13"/>
      <c r="K35" s="5"/>
      <c r="L35" s="5"/>
      <c r="M35" s="71"/>
      <c r="N35" s="72"/>
      <c r="O35" s="72"/>
      <c r="P35" s="73"/>
      <c r="Q35" s="10"/>
    </row>
    <row r="36" spans="1:17" ht="15" customHeight="1" x14ac:dyDescent="0.2">
      <c r="A36" s="7"/>
      <c r="B36" s="14"/>
      <c r="C36" s="14"/>
      <c r="D36" s="14"/>
      <c r="E36" s="14"/>
      <c r="F36" s="14"/>
      <c r="G36" s="14"/>
      <c r="H36" s="14"/>
      <c r="I36" s="16"/>
      <c r="J36" s="16"/>
      <c r="K36" s="7"/>
      <c r="L36" s="7"/>
      <c r="M36" s="68"/>
      <c r="N36" s="69"/>
      <c r="O36" s="69"/>
      <c r="P36" s="70"/>
      <c r="Q36" s="10"/>
    </row>
    <row r="37" spans="1:17" ht="15" customHeight="1" x14ac:dyDescent="0.2">
      <c r="A37" s="5"/>
      <c r="B37" s="6"/>
      <c r="C37" s="6"/>
      <c r="D37" s="6"/>
      <c r="E37" s="6"/>
      <c r="F37" s="6"/>
      <c r="G37" s="6"/>
      <c r="H37" s="6"/>
      <c r="I37" s="13"/>
      <c r="J37" s="13"/>
      <c r="K37" s="5"/>
      <c r="L37" s="5"/>
      <c r="M37" s="71"/>
      <c r="N37" s="72"/>
      <c r="O37" s="72"/>
      <c r="P37" s="73"/>
      <c r="Q37" s="10"/>
    </row>
    <row r="38" spans="1:17" ht="15" customHeight="1" x14ac:dyDescent="0.2">
      <c r="A38" s="7"/>
      <c r="B38" s="14"/>
      <c r="C38" s="14"/>
      <c r="D38" s="14"/>
      <c r="E38" s="14"/>
      <c r="F38" s="14"/>
      <c r="G38" s="14"/>
      <c r="H38" s="14"/>
      <c r="I38" s="16"/>
      <c r="J38" s="16"/>
      <c r="K38" s="7"/>
      <c r="L38" s="7"/>
      <c r="M38" s="68"/>
      <c r="N38" s="69"/>
      <c r="O38" s="69"/>
      <c r="P38" s="70"/>
      <c r="Q38" s="10"/>
    </row>
    <row r="39" spans="1:17" x14ac:dyDescent="0.2">
      <c r="A39" s="5"/>
      <c r="B39" s="6"/>
      <c r="C39" s="6"/>
      <c r="D39" s="6"/>
      <c r="E39" s="6"/>
      <c r="F39" s="6"/>
      <c r="G39" s="6"/>
      <c r="H39" s="6"/>
      <c r="I39" s="13"/>
      <c r="J39" s="13"/>
      <c r="K39" s="5"/>
      <c r="L39" s="5"/>
      <c r="M39" s="71"/>
      <c r="N39" s="72"/>
      <c r="O39" s="72"/>
      <c r="P39" s="73"/>
      <c r="Q39" s="10"/>
    </row>
    <row r="40" spans="1:17" x14ac:dyDescent="0.2">
      <c r="A40" s="7"/>
      <c r="B40" s="14"/>
      <c r="C40" s="14"/>
      <c r="D40" s="14"/>
      <c r="E40" s="14"/>
      <c r="F40" s="14"/>
      <c r="G40" s="14"/>
      <c r="H40" s="14"/>
      <c r="I40" s="16"/>
      <c r="J40" s="16"/>
      <c r="K40" s="7"/>
      <c r="L40" s="7"/>
      <c r="M40" s="68"/>
      <c r="N40" s="69"/>
      <c r="O40" s="69"/>
      <c r="P40" s="70"/>
      <c r="Q40" s="10"/>
    </row>
    <row r="41" spans="1:17" x14ac:dyDescent="0.2">
      <c r="A41" s="5"/>
      <c r="B41" s="6"/>
      <c r="C41" s="6"/>
      <c r="D41" s="6"/>
      <c r="E41" s="6"/>
      <c r="F41" s="6"/>
      <c r="G41" s="6"/>
      <c r="H41" s="6"/>
      <c r="I41" s="13"/>
      <c r="J41" s="13"/>
      <c r="K41" s="5"/>
      <c r="L41" s="5"/>
      <c r="M41" s="71"/>
      <c r="N41" s="72"/>
      <c r="O41" s="72"/>
      <c r="P41" s="73"/>
      <c r="Q41" s="10"/>
    </row>
    <row r="42" spans="1:17" x14ac:dyDescent="0.2">
      <c r="A42" s="7"/>
      <c r="B42" s="14"/>
      <c r="C42" s="14"/>
      <c r="D42" s="14"/>
      <c r="E42" s="14"/>
      <c r="F42" s="14"/>
      <c r="G42" s="14"/>
      <c r="H42" s="14"/>
      <c r="I42" s="16"/>
      <c r="J42" s="16"/>
      <c r="K42" s="7"/>
      <c r="L42" s="7"/>
      <c r="M42" s="68"/>
      <c r="N42" s="69"/>
      <c r="O42" s="69"/>
      <c r="P42" s="70"/>
      <c r="Q42" s="10"/>
    </row>
    <row r="43" spans="1:17" x14ac:dyDescent="0.2">
      <c r="A43" s="5"/>
      <c r="B43" s="6"/>
      <c r="C43" s="6"/>
      <c r="D43" s="6"/>
      <c r="E43" s="6"/>
      <c r="F43" s="6"/>
      <c r="G43" s="6"/>
      <c r="H43" s="6"/>
      <c r="I43" s="13"/>
      <c r="J43" s="13"/>
      <c r="K43" s="5"/>
      <c r="L43" s="5"/>
      <c r="M43" s="71"/>
      <c r="N43" s="72"/>
      <c r="O43" s="72"/>
      <c r="P43" s="73"/>
      <c r="Q43" s="10"/>
    </row>
    <row r="44" spans="1:17" x14ac:dyDescent="0.2">
      <c r="A44" s="7"/>
      <c r="B44" s="14"/>
      <c r="C44" s="14"/>
      <c r="D44" s="14"/>
      <c r="E44" s="14"/>
      <c r="F44" s="14"/>
      <c r="G44" s="14"/>
      <c r="H44" s="14"/>
      <c r="I44" s="16"/>
      <c r="J44" s="16"/>
      <c r="K44" s="7"/>
      <c r="L44" s="7"/>
      <c r="M44" s="68"/>
      <c r="N44" s="69"/>
      <c r="O44" s="69"/>
      <c r="P44" s="70"/>
      <c r="Q44" s="10"/>
    </row>
    <row r="45" spans="1:17" x14ac:dyDescent="0.2">
      <c r="A45" s="5"/>
      <c r="B45" s="6"/>
      <c r="C45" s="6"/>
      <c r="D45" s="6"/>
      <c r="E45" s="6"/>
      <c r="F45" s="6"/>
      <c r="G45" s="6"/>
      <c r="H45" s="6"/>
      <c r="I45" s="13"/>
      <c r="J45" s="13"/>
      <c r="K45" s="5"/>
      <c r="L45" s="5"/>
      <c r="M45" s="71"/>
      <c r="N45" s="72"/>
      <c r="O45" s="72"/>
      <c r="P45" s="73"/>
      <c r="Q45" s="10"/>
    </row>
    <row r="46" spans="1:17" x14ac:dyDescent="0.2">
      <c r="A46" s="7"/>
      <c r="B46" s="14"/>
      <c r="C46" s="14"/>
      <c r="D46" s="14"/>
      <c r="E46" s="14"/>
      <c r="F46" s="14"/>
      <c r="G46" s="14"/>
      <c r="H46" s="14"/>
      <c r="I46" s="16"/>
      <c r="J46" s="16"/>
      <c r="K46" s="7"/>
      <c r="L46" s="7"/>
      <c r="M46" s="68"/>
      <c r="N46" s="69"/>
      <c r="O46" s="69"/>
      <c r="P46" s="70"/>
      <c r="Q46" s="10"/>
    </row>
    <row r="47" spans="1:17" x14ac:dyDescent="0.2">
      <c r="A47" s="5"/>
      <c r="B47" s="6"/>
      <c r="C47" s="6"/>
      <c r="D47" s="6"/>
      <c r="E47" s="6"/>
      <c r="F47" s="6"/>
      <c r="G47" s="6"/>
      <c r="H47" s="6"/>
      <c r="I47" s="13"/>
      <c r="J47" s="13"/>
      <c r="K47" s="5"/>
      <c r="L47" s="5"/>
      <c r="M47" s="71"/>
      <c r="N47" s="72"/>
      <c r="O47" s="72"/>
      <c r="P47" s="73"/>
      <c r="Q47" s="10"/>
    </row>
    <row r="48" spans="1:17" x14ac:dyDescent="0.2">
      <c r="A48" s="7"/>
      <c r="B48" s="14"/>
      <c r="C48" s="14"/>
      <c r="D48" s="14"/>
      <c r="E48" s="14"/>
      <c r="F48" s="14"/>
      <c r="G48" s="14"/>
      <c r="H48" s="14"/>
      <c r="I48" s="16"/>
      <c r="J48" s="16"/>
      <c r="K48" s="7"/>
      <c r="L48" s="7"/>
      <c r="M48" s="68"/>
      <c r="N48" s="69"/>
      <c r="O48" s="69"/>
      <c r="P48" s="70"/>
      <c r="Q48" s="10"/>
    </row>
    <row r="49" spans="1:17" x14ac:dyDescent="0.2">
      <c r="A49" s="5"/>
      <c r="B49" s="6"/>
      <c r="C49" s="6"/>
      <c r="D49" s="6"/>
      <c r="E49" s="6"/>
      <c r="F49" s="6"/>
      <c r="G49" s="6"/>
      <c r="H49" s="6"/>
      <c r="I49" s="13"/>
      <c r="J49" s="13"/>
      <c r="K49" s="5"/>
      <c r="L49" s="5"/>
      <c r="M49" s="71"/>
      <c r="N49" s="72"/>
      <c r="O49" s="72"/>
      <c r="P49" s="73"/>
      <c r="Q49" s="10"/>
    </row>
    <row r="50" spans="1:17" x14ac:dyDescent="0.2">
      <c r="A50" s="7"/>
      <c r="B50" s="14"/>
      <c r="C50" s="14"/>
      <c r="D50" s="14"/>
      <c r="E50" s="14"/>
      <c r="F50" s="14"/>
      <c r="G50" s="14"/>
      <c r="H50" s="14"/>
      <c r="I50" s="16"/>
      <c r="J50" s="16"/>
      <c r="K50" s="7"/>
      <c r="L50" s="7"/>
      <c r="M50" s="68"/>
      <c r="N50" s="69"/>
      <c r="O50" s="69"/>
      <c r="P50" s="70"/>
      <c r="Q50" s="10"/>
    </row>
    <row r="51" spans="1:17" x14ac:dyDescent="0.2">
      <c r="A51" s="5"/>
      <c r="B51" s="6"/>
      <c r="C51" s="6"/>
      <c r="D51" s="6"/>
      <c r="E51" s="6"/>
      <c r="F51" s="6"/>
      <c r="G51" s="6"/>
      <c r="H51" s="6"/>
      <c r="I51" s="13"/>
      <c r="J51" s="13"/>
      <c r="K51" s="5"/>
      <c r="L51" s="5"/>
      <c r="M51" s="71"/>
      <c r="N51" s="72"/>
      <c r="O51" s="72"/>
      <c r="P51" s="73"/>
      <c r="Q51" s="10"/>
    </row>
    <row r="52" spans="1:17" x14ac:dyDescent="0.2">
      <c r="A52" s="7"/>
      <c r="B52" s="14"/>
      <c r="C52" s="14"/>
      <c r="D52" s="14"/>
      <c r="E52" s="14"/>
      <c r="F52" s="14"/>
      <c r="G52" s="14"/>
      <c r="H52" s="14"/>
      <c r="I52" s="16"/>
      <c r="J52" s="16"/>
      <c r="K52" s="7"/>
      <c r="L52" s="7"/>
      <c r="M52" s="68"/>
      <c r="N52" s="69"/>
      <c r="O52" s="69"/>
      <c r="P52" s="7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3" t="s">
        <v>33</v>
      </c>
      <c r="B1" s="94"/>
      <c r="C1" s="94"/>
      <c r="D1" s="94"/>
      <c r="E1" s="94"/>
      <c r="F1" s="94"/>
      <c r="G1" s="94"/>
      <c r="H1" s="94"/>
      <c r="I1" s="94"/>
      <c r="J1" s="94"/>
      <c r="K1" s="94"/>
      <c r="L1" s="94"/>
      <c r="M1" s="94"/>
      <c r="N1" s="94"/>
      <c r="O1" s="94"/>
      <c r="P1" s="95"/>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93" t="s">
        <v>32</v>
      </c>
      <c r="B3" s="94"/>
      <c r="C3" s="94"/>
      <c r="D3" s="94"/>
      <c r="E3" s="94"/>
      <c r="F3" s="94"/>
      <c r="G3" s="94"/>
      <c r="H3" s="94"/>
      <c r="I3" s="94"/>
      <c r="J3" s="94"/>
      <c r="K3" s="94"/>
      <c r="L3" s="94"/>
      <c r="M3" s="94"/>
      <c r="N3" s="94"/>
      <c r="O3" s="94"/>
      <c r="P3" s="95"/>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6"/>
    </row>
    <row r="22" spans="1:16" ht="15.75" x14ac:dyDescent="0.2">
      <c r="A22" s="102" t="s">
        <v>84</v>
      </c>
      <c r="B22" s="103"/>
      <c r="C22" s="103"/>
      <c r="D22" s="103"/>
      <c r="E22" s="103"/>
      <c r="F22" s="10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2015-06-15T15:43:02Z</dcterms:modified>
</cp:coreProperties>
</file>