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5" windowWidth="28050" windowHeight="6660"/>
  </bookViews>
  <sheets>
    <sheet name="Drilling Plan -Horizontal" sheetId="2" r:id="rId1"/>
  </sheets>
  <definedNames>
    <definedName name="_xlnm.Print_Area" localSheetId="0">'Drilling Plan -Horizontal'!$A$1:$X$66</definedName>
  </definedNames>
  <calcPr calcId="145621"/>
</workbook>
</file>

<file path=xl/calcChain.xml><?xml version="1.0" encoding="utf-8"?>
<calcChain xmlns="http://schemas.openxmlformats.org/spreadsheetml/2006/main">
  <c r="U59" i="2" l="1"/>
  <c r="S59" i="2"/>
  <c r="J53" i="2"/>
  <c r="J52" i="2"/>
  <c r="AC26" i="2" l="1"/>
  <c r="AD26" i="2"/>
  <c r="M26" i="2" s="1"/>
  <c r="K26" i="2"/>
  <c r="U62" i="2"/>
  <c r="T62" i="2"/>
  <c r="S62" i="2"/>
  <c r="U60" i="2"/>
  <c r="S60" i="2"/>
  <c r="J44" i="2"/>
  <c r="P52" i="2" s="1"/>
  <c r="N35" i="2"/>
  <c r="M36" i="2" s="1"/>
  <c r="Q47" i="2"/>
  <c r="S48" i="2"/>
  <c r="S47" i="2" s="1"/>
  <c r="T47" i="2" s="1"/>
  <c r="J27" i="2"/>
  <c r="J28" i="2" s="1"/>
  <c r="K19" i="2"/>
  <c r="K20" i="2"/>
  <c r="K21" i="2"/>
  <c r="K22" i="2"/>
  <c r="K23" i="2"/>
  <c r="K24" i="2"/>
  <c r="K25" i="2"/>
  <c r="N22" i="2"/>
  <c r="AC24" i="2"/>
  <c r="AD24" i="2" s="1"/>
  <c r="M24" i="2" s="1"/>
  <c r="N37" i="2" s="1"/>
  <c r="M38" i="2" s="1"/>
  <c r="AC25" i="2"/>
  <c r="AD25" i="2" s="1"/>
  <c r="M25" i="2" s="1"/>
  <c r="AC20" i="2"/>
  <c r="AD20" i="2" s="1"/>
  <c r="M20" i="2" s="1"/>
  <c r="AC27" i="2"/>
  <c r="AD27" i="2"/>
  <c r="AC19" i="2"/>
  <c r="AD19" i="2" s="1"/>
  <c r="M19" i="2" s="1"/>
  <c r="AC22" i="2"/>
  <c r="AD22" i="2" s="1"/>
  <c r="M22" i="2" s="1"/>
  <c r="AC23" i="2"/>
  <c r="AD23" i="2" s="1"/>
  <c r="M23" i="2" s="1"/>
  <c r="AD28" i="2"/>
  <c r="M28" i="2" s="1"/>
  <c r="AD29" i="2"/>
  <c r="AD30" i="2"/>
  <c r="M30" i="2"/>
  <c r="AD31" i="2"/>
  <c r="AC17" i="2"/>
  <c r="AD17" i="2" s="1"/>
  <c r="M17" i="2" s="1"/>
  <c r="AC18" i="2"/>
  <c r="AD18" i="2" s="1"/>
  <c r="M18" i="2" s="1"/>
  <c r="N36" i="2" s="1"/>
  <c r="M37" i="2" s="1"/>
  <c r="AC16" i="2"/>
  <c r="AD16" i="2" s="1"/>
  <c r="M16" i="2" s="1"/>
  <c r="AC21" i="2"/>
  <c r="AD21" i="2" s="1"/>
  <c r="M21" i="2" s="1"/>
  <c r="AC28" i="2"/>
  <c r="AC29" i="2"/>
  <c r="AC30" i="2"/>
  <c r="AC31" i="2"/>
  <c r="M29" i="2"/>
  <c r="N16" i="2"/>
  <c r="N17" i="2"/>
  <c r="N18" i="2"/>
  <c r="N19" i="2"/>
  <c r="N20" i="2"/>
  <c r="N21" i="2"/>
  <c r="N23" i="2"/>
  <c r="N24" i="2"/>
  <c r="N25" i="2"/>
  <c r="N26" i="2"/>
  <c r="N27" i="2"/>
  <c r="N28" i="2"/>
  <c r="N29" i="2"/>
  <c r="N30" i="2"/>
  <c r="N31" i="2"/>
  <c r="N32" i="2"/>
  <c r="X7" i="2"/>
  <c r="X11" i="2" s="1"/>
  <c r="S42" i="2"/>
  <c r="T42" i="2" s="1"/>
  <c r="K16" i="2"/>
  <c r="K17" i="2"/>
  <c r="K18" i="2"/>
  <c r="K15" i="2"/>
  <c r="X6" i="2"/>
  <c r="X10" i="2" s="1"/>
  <c r="S3" i="2"/>
  <c r="K12" i="2" s="1"/>
  <c r="Q52" i="2"/>
  <c r="Q42" i="2"/>
  <c r="N59" i="2"/>
  <c r="T48" i="2"/>
  <c r="R64" i="2" l="1"/>
  <c r="O64" i="2" s="1"/>
  <c r="N38" i="2"/>
</calcChain>
</file>

<file path=xl/sharedStrings.xml><?xml version="1.0" encoding="utf-8"?>
<sst xmlns="http://schemas.openxmlformats.org/spreadsheetml/2006/main" count="197" uniqueCount="159">
  <si>
    <t>PROSPECT/FIELD</t>
  </si>
  <si>
    <t>COUNTY</t>
  </si>
  <si>
    <t>STATE</t>
  </si>
  <si>
    <t>OPERATOR</t>
  </si>
  <si>
    <t>LEASE</t>
  </si>
  <si>
    <t>LEASE &amp; WELL NO.</t>
  </si>
  <si>
    <t>GROUND ELEVATION</t>
  </si>
  <si>
    <t>LOGGING PROGRAM:</t>
  </si>
  <si>
    <t>GEOLOGICAL TOPS:</t>
  </si>
  <si>
    <t>Type</t>
  </si>
  <si>
    <t>Interval</t>
  </si>
  <si>
    <t>Source of log information:</t>
  </si>
  <si>
    <t>DEVIATION:</t>
  </si>
  <si>
    <t>Source of geological tops:</t>
  </si>
  <si>
    <t>DST'S:</t>
  </si>
  <si>
    <t>Source of drilling program:</t>
  </si>
  <si>
    <t>CORES:</t>
  </si>
  <si>
    <t>MUD PROGRAM:</t>
  </si>
  <si>
    <t>Surface Formation:</t>
  </si>
  <si>
    <t>Mud Type</t>
  </si>
  <si>
    <t>Weight</t>
  </si>
  <si>
    <t>Vis</t>
  </si>
  <si>
    <t>WL</t>
  </si>
  <si>
    <t>Remarks</t>
  </si>
  <si>
    <t>CASING &amp; CEMENT PROGRAM:</t>
  </si>
  <si>
    <t>Size</t>
  </si>
  <si>
    <t>Wt (ppf)</t>
  </si>
  <si>
    <t>Grade</t>
  </si>
  <si>
    <t>Hole</t>
  </si>
  <si>
    <t>Cement:</t>
  </si>
  <si>
    <t>Ft</t>
  </si>
  <si>
    <t>Sx</t>
  </si>
  <si>
    <t>Yield</t>
  </si>
  <si>
    <t>GPS</t>
  </si>
  <si>
    <t>Surface Casing:</t>
  </si>
  <si>
    <t>Lead</t>
  </si>
  <si>
    <t xml:space="preserve"> </t>
  </si>
  <si>
    <t>Tail</t>
  </si>
  <si>
    <t>Lead Cmt Additives</t>
  </si>
  <si>
    <t>Tail Cmt Additives</t>
  </si>
  <si>
    <t>Production Csg:</t>
  </si>
  <si>
    <t>BOTTOM HOLE PRESSURE</t>
  </si>
  <si>
    <t>Formation:</t>
  </si>
  <si>
    <t>psi   @</t>
  </si>
  <si>
    <t>or        Gradient:</t>
  </si>
  <si>
    <t>psi/ft</t>
  </si>
  <si>
    <t>Prepared by:</t>
  </si>
  <si>
    <t>Date:</t>
  </si>
  <si>
    <t>Doc:</t>
  </si>
  <si>
    <t>Well Draft Drilling Diagram.xls</t>
  </si>
  <si>
    <t>Fox Hills</t>
  </si>
  <si>
    <t>Fresh Water</t>
  </si>
  <si>
    <t>TVD</t>
  </si>
  <si>
    <t>MD</t>
  </si>
  <si>
    <t>Mudlogging</t>
  </si>
  <si>
    <t>Density</t>
  </si>
  <si>
    <t>SURFACE LOCATION</t>
  </si>
  <si>
    <t>BOTTOM HOLE LOCATION</t>
  </si>
  <si>
    <t>Intermediate Csg:</t>
  </si>
  <si>
    <t>MD:</t>
  </si>
  <si>
    <t>TVD:</t>
  </si>
  <si>
    <t>&amp;</t>
  </si>
  <si>
    <t>TOE / 4 ½" LINER SETTING DEPTH:</t>
  </si>
  <si>
    <t>7" CASING DEPTH</t>
  </si>
  <si>
    <r>
      <t xml:space="preserve">4 </t>
    </r>
    <r>
      <rPr>
        <b/>
        <sz val="8"/>
        <rFont val="Arial"/>
        <family val="2"/>
      </rPr>
      <t>½</t>
    </r>
    <r>
      <rPr>
        <b/>
        <sz val="8"/>
        <rFont val="Arial"/>
        <family val="2"/>
      </rPr>
      <t>" LINER TOP</t>
    </r>
  </si>
  <si>
    <r>
      <t xml:space="preserve">9 </t>
    </r>
    <r>
      <rPr>
        <b/>
        <sz val="8"/>
        <rFont val="Arial"/>
        <family val="2"/>
      </rPr>
      <t>⅝</t>
    </r>
    <r>
      <rPr>
        <b/>
        <sz val="8"/>
        <rFont val="Arial"/>
        <family val="2"/>
      </rPr>
      <t>" CASING DEPTH</t>
    </r>
  </si>
  <si>
    <t>7" CEMENT TOP</t>
  </si>
  <si>
    <t>Parkman</t>
  </si>
  <si>
    <t>Sussex</t>
  </si>
  <si>
    <t>Fort Hays</t>
  </si>
  <si>
    <t>Wildcat</t>
  </si>
  <si>
    <t>LAT/LONG (NAD83)</t>
  </si>
  <si>
    <t>BOTTOM HOLE LAT/LONG (NAD83)</t>
  </si>
  <si>
    <t>LAT/LONG (NAD27)</t>
  </si>
  <si>
    <t>BOTTOM HOLE LAT/LONG (NAD27)</t>
  </si>
  <si>
    <t>Top</t>
  </si>
  <si>
    <t>Bottom</t>
  </si>
  <si>
    <t>HCP110</t>
  </si>
  <si>
    <t>POTENTIAL DRILLING PROBLEMS:</t>
  </si>
  <si>
    <t>WELLBORE</t>
  </si>
  <si>
    <t>DRILLING AND GEOLOGICAL INFORMATION</t>
  </si>
  <si>
    <t>AFE NUMBER</t>
  </si>
  <si>
    <t>API NUMBER</t>
  </si>
  <si>
    <t>AZIMUTH OF HORIZONTAL</t>
  </si>
  <si>
    <t>FORM @ TD (PILOT HOLE)</t>
  </si>
  <si>
    <t>STRIKE/DIP OBJECTIVE FORMATION</t>
  </si>
  <si>
    <t>FORM @ TD (HORIZONTAL HOLE)</t>
  </si>
  <si>
    <t>FW LSND (Horizontal)</t>
  </si>
  <si>
    <t>Comments</t>
  </si>
  <si>
    <t>Uncemented</t>
  </si>
  <si>
    <t>SURFACE N/S</t>
  </si>
  <si>
    <t>SURFACE E/W</t>
  </si>
  <si>
    <t>7" CSG SHOE N/S (REF SURF)</t>
  </si>
  <si>
    <t>7" CSG SHOE E/W (REF SURF)</t>
  </si>
  <si>
    <t>7" CSG SHOE N/S (REF LL)</t>
  </si>
  <si>
    <t>7" CSG SHOE E/W (REF LL)</t>
  </si>
  <si>
    <t>NA</t>
  </si>
  <si>
    <t>KOP</t>
  </si>
  <si>
    <t>J55</t>
  </si>
  <si>
    <t>SS TVD</t>
  </si>
  <si>
    <t>GL TVD</t>
  </si>
  <si>
    <t>RKB TVD</t>
  </si>
  <si>
    <t>Formation</t>
  </si>
  <si>
    <t>Weld</t>
  </si>
  <si>
    <t>Colorado</t>
  </si>
  <si>
    <t>KMG Oil &amp; Gas Onshore LP</t>
  </si>
  <si>
    <t>Niobrara A</t>
  </si>
  <si>
    <t>Niobrara B</t>
  </si>
  <si>
    <t>8-3/4" Vertical</t>
  </si>
  <si>
    <t>LWD</t>
  </si>
  <si>
    <t>GR</t>
  </si>
  <si>
    <t>None</t>
  </si>
  <si>
    <t>8-3/4" Landing</t>
  </si>
  <si>
    <t>Log</t>
  </si>
  <si>
    <t>6-1/8" Lateral</t>
  </si>
  <si>
    <t>PCL</t>
  </si>
  <si>
    <t>Type III</t>
  </si>
  <si>
    <t>65/35 Cl III/Poz</t>
  </si>
  <si>
    <t>50/50 Cl G/Poz</t>
  </si>
  <si>
    <t>Sharon Springs</t>
  </si>
  <si>
    <t>Heel Footages</t>
  </si>
  <si>
    <t>R65W</t>
  </si>
  <si>
    <t>KOP-TD</t>
  </si>
  <si>
    <t>DATE</t>
  </si>
  <si>
    <t>Wells Used for Correlation:</t>
  </si>
  <si>
    <t>T2N</t>
  </si>
  <si>
    <t>Niobrara C</t>
  </si>
  <si>
    <t>40 - 45</t>
  </si>
  <si>
    <t>NC</t>
  </si>
  <si>
    <t>Spud mud - FW plus bentonite for viscosity &amp; lime for flocculation</t>
  </si>
  <si>
    <t>28 - 30</t>
  </si>
  <si>
    <t>Fresh water with bentonite for sweeps</t>
  </si>
  <si>
    <t>FW LSND (Directional)</t>
  </si>
  <si>
    <t>35 - 50</t>
  </si>
  <si>
    <t>&lt;10</t>
  </si>
  <si>
    <t>MW to hold Sharon Springs open</t>
  </si>
  <si>
    <t>Fresh water LSND with bentonite for viscosity &amp; polymer for fluid loss</t>
  </si>
  <si>
    <t>Logging 2 Man Unit</t>
  </si>
  <si>
    <t>Alec Duncan</t>
  </si>
  <si>
    <t>GR, RES</t>
  </si>
  <si>
    <t>TBD</t>
  </si>
  <si>
    <t>248' FNL</t>
  </si>
  <si>
    <t>True South</t>
  </si>
  <si>
    <t>THOMASON</t>
  </si>
  <si>
    <t>460' FSL</t>
  </si>
  <si>
    <t>485' FWL</t>
  </si>
  <si>
    <t>THOMASON 4-15</t>
  </si>
  <si>
    <t xml:space="preserve">TWP: 2   N - Range: 65 W - Sec. 15 </t>
  </si>
  <si>
    <t>460' FNL</t>
  </si>
  <si>
    <t>Strike Variable/Dip .05° S</t>
  </si>
  <si>
    <t>Niobrara B TL (Heel)</t>
  </si>
  <si>
    <t>Niobrara B (Toe)</t>
  </si>
  <si>
    <t>Codell</t>
  </si>
  <si>
    <t>GR,</t>
  </si>
  <si>
    <t>Thomason 13N-15HZ</t>
  </si>
  <si>
    <t>1211' FWL</t>
  </si>
  <si>
    <t>595' FWL</t>
  </si>
  <si>
    <t>Niobrara</t>
  </si>
  <si>
    <t>J. Brooks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</si>
</sst>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164" formatCode="#,##0\ \'"/>
    <numFmt numFmtId="165" formatCode="mm/dd/yy"/>
    <numFmt numFmtId="166" formatCode="0.00\ &quot;psi/ft&quot;"/>
    <numFmt numFmtId="167" formatCode="##\ \-\ ##"/>
    <numFmt numFmtId="168" formatCode="#,##0&quot;'&quot;;[Red]\(#,##0\)&quot;'&quot;"/>
    <numFmt numFmtId="169" formatCode="#0.###\&quot;"/>
    <numFmt numFmtId="170" formatCode="&quot;/&quot;#,##0&quot;' MD&quot;"/>
    <numFmt numFmtId="171" formatCode="&quot;GR &quot;\ #,##0_)&quot;ft&quot;;[Red]&quot;GR &quot;\ \(#,##0\)&quot;ft&quot;"/>
    <numFmt numFmtId="172" formatCode="&quot;KB &quot;\ #,##0_)&quot;ft&quot;;[Red]&quot;KB &quot;\ \(#,##0\)&quot;ft&quot;"/>
    <numFmt numFmtId="173" formatCode="&quot;Based on&quot;\ #,##0&quot;' KB&quot;"/>
    <numFmt numFmtId="174" formatCode="\±#,##0\ \s\x"/>
    <numFmt numFmtId="175" formatCode="#,##0\'"/>
    <numFmt numFmtId="176" formatCode="&quot;KB ±&quot;\ #,##0\'_)&quot;ft&quot;;[Red]&quot;KB &quot;\ \(#,##0\)&quot;ft&quot;"/>
    <numFmt numFmtId="177" formatCode="&quot;Section&quot;\ #"/>
    <numFmt numFmtId="178" formatCode="0.0"/>
    <numFmt numFmtId="179" formatCode="&quot;GR &quot;\ #,##0\'_);[Red]&quot;GR &quot;\ \(#,##0\)"/>
    <numFmt numFmtId="180" formatCode="&quot;KB ±&quot;\ #,##0\'_);[Red]&quot;KB &quot;\ \(#,##0\)"/>
    <numFmt numFmtId="181" formatCode="#,##0&quot;' TVD&quot;;[Red]\(#,##0\)&quot;' TVD&quot;"/>
    <numFmt numFmtId="182" formatCode="&quot;T&quot;#&quot;N&quot;"/>
    <numFmt numFmtId="183" formatCode="&quot;R&quot;#&quot;W&quot;"/>
    <numFmt numFmtId="184" formatCode="0.000000"/>
    <numFmt numFmtId="185" formatCode="####.###\&quot;"/>
    <numFmt numFmtId="186" formatCode="#0.000\&quot;"/>
    <numFmt numFmtId="187" formatCode="&quot;RIG HT.   &quot;##.0&quot;'        KB&quot;"/>
    <numFmt numFmtId="188" formatCode="#,##0&quot;' -&quot;"/>
    <numFmt numFmtId="189" formatCode="####\'"/>
  </numFmts>
  <fonts count="27">
    <font>
      <sz val="10"/>
      <name val="MS Sans Serif"/>
    </font>
    <font>
      <sz val="8"/>
      <name val="Times New Roman"/>
      <family val="1"/>
    </font>
    <font>
      <sz val="12"/>
      <name val="Tms Rmn"/>
    </font>
    <font>
      <sz val="10"/>
      <name val="Geneva"/>
    </font>
    <font>
      <sz val="10"/>
      <name val="MS Sans Serif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Helv"/>
    </font>
    <font>
      <sz val="8"/>
      <name val="Arial"/>
      <family val="2"/>
    </font>
    <font>
      <b/>
      <sz val="12"/>
      <color indexed="9"/>
      <name val="Tms Rmn"/>
    </font>
    <font>
      <b/>
      <sz val="12"/>
      <name val="Arial"/>
      <family val="2"/>
    </font>
    <font>
      <b/>
      <sz val="8"/>
      <name val="MS Sans Serif"/>
      <family val="2"/>
    </font>
    <font>
      <sz val="10"/>
      <name val="Arial"/>
      <family val="2"/>
    </font>
    <font>
      <sz val="8"/>
      <name val="Wingdings"/>
      <charset val="2"/>
    </font>
    <font>
      <sz val="8"/>
      <name val="MS Sans Serif"/>
      <family val="2"/>
    </font>
    <font>
      <b/>
      <sz val="8"/>
      <color indexed="8"/>
      <name val="Helv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6"/>
      <name val="Arial"/>
      <family val="2"/>
    </font>
    <font>
      <sz val="4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9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41"/>
        <bgColor indexed="64"/>
      </patternFill>
    </fill>
    <fill>
      <patternFill patternType="lightGray">
        <fgColor indexed="9"/>
      </patternFill>
    </fill>
    <fill>
      <patternFill patternType="lightGray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9"/>
      </patternFill>
    </fill>
    <fill>
      <patternFill patternType="lightGray">
        <bgColor indexed="9"/>
      </patternFill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9">
    <xf numFmtId="0" fontId="0" fillId="0" borderId="0"/>
    <xf numFmtId="0" fontId="1" fillId="0" borderId="0">
      <alignment horizontal="center" wrapText="1"/>
      <protection locked="0"/>
    </xf>
    <xf numFmtId="0" fontId="2" fillId="0" borderId="0" applyNumberFormat="0" applyFill="0" applyBorder="0" applyAlignment="0" applyProtection="0"/>
    <xf numFmtId="0" fontId="3" fillId="0" borderId="0" applyFill="0" applyBorder="0" applyAlignment="0"/>
    <xf numFmtId="0" fontId="5" fillId="0" borderId="0" applyNumberFormat="0" applyAlignment="0">
      <alignment horizontal="left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6" fillId="0" borderId="0" applyNumberFormat="0" applyAlignment="0">
      <alignment horizontal="left"/>
    </xf>
    <xf numFmtId="0" fontId="7" fillId="0" borderId="0"/>
    <xf numFmtId="38" fontId="8" fillId="2" borderId="0" applyNumberFormat="0" applyBorder="0" applyAlignment="0" applyProtection="0"/>
    <xf numFmtId="0" fontId="9" fillId="3" borderId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3">
      <alignment horizontal="center"/>
    </xf>
    <xf numFmtId="0" fontId="11" fillId="0" borderId="0">
      <alignment horizontal="center"/>
    </xf>
    <xf numFmtId="10" fontId="8" fillId="4" borderId="4" applyNumberFormat="0" applyBorder="0" applyAlignment="0" applyProtection="0"/>
    <xf numFmtId="0" fontId="4" fillId="0" borderId="0"/>
    <xf numFmtId="0" fontId="12" fillId="0" borderId="0"/>
    <xf numFmtId="0" fontId="4" fillId="0" borderId="0"/>
    <xf numFmtId="0" fontId="4" fillId="0" borderId="0"/>
    <xf numFmtId="14" fontId="1" fillId="0" borderId="0">
      <alignment horizontal="center" wrapText="1"/>
      <protection locked="0"/>
    </xf>
    <xf numFmtId="10" fontId="12" fillId="0" borderId="0" applyFont="0" applyFill="0" applyBorder="0" applyAlignment="0" applyProtection="0"/>
    <xf numFmtId="0" fontId="13" fillId="5" borderId="0" applyNumberFormat="0" applyFont="0" applyBorder="0" applyAlignment="0">
      <alignment horizontal="center"/>
    </xf>
    <xf numFmtId="14" fontId="7" fillId="0" borderId="0" applyNumberFormat="0" applyFill="0" applyBorder="0" applyAlignment="0" applyProtection="0">
      <alignment horizontal="left"/>
    </xf>
    <xf numFmtId="0" fontId="13" fillId="1" borderId="2" applyNumberFormat="0" applyFont="0" applyAlignment="0">
      <alignment horizontal="center"/>
    </xf>
    <xf numFmtId="0" fontId="7" fillId="0" borderId="5"/>
    <xf numFmtId="0" fontId="14" fillId="0" borderId="0" applyNumberFormat="0" applyFill="0" applyBorder="0" applyAlignment="0">
      <alignment horizontal="center"/>
    </xf>
    <xf numFmtId="0" fontId="12" fillId="0" borderId="0"/>
    <xf numFmtId="40" fontId="15" fillId="0" borderId="0" applyBorder="0">
      <alignment horizontal="right"/>
    </xf>
  </cellStyleXfs>
  <cellXfs count="336">
    <xf numFmtId="0" fontId="0" fillId="0" borderId="0" xfId="0"/>
    <xf numFmtId="0" fontId="18" fillId="0" borderId="0" xfId="18" applyFont="1"/>
    <xf numFmtId="0" fontId="18" fillId="0" borderId="0" xfId="18" applyFont="1" applyProtection="1"/>
    <xf numFmtId="0" fontId="18" fillId="0" borderId="0" xfId="18" applyFont="1" applyBorder="1" applyProtection="1"/>
    <xf numFmtId="0" fontId="8" fillId="6" borderId="6" xfId="18" applyFont="1" applyFill="1" applyBorder="1" applyProtection="1"/>
    <xf numFmtId="0" fontId="18" fillId="6" borderId="6" xfId="18" applyFont="1" applyFill="1" applyBorder="1" applyProtection="1"/>
    <xf numFmtId="0" fontId="18" fillId="0" borderId="0" xfId="18" applyFont="1" applyFill="1" applyBorder="1" applyProtection="1"/>
    <xf numFmtId="0" fontId="16" fillId="0" borderId="0" xfId="18" applyFont="1" applyFill="1" applyBorder="1" applyProtection="1"/>
    <xf numFmtId="1" fontId="8" fillId="6" borderId="2" xfId="18" applyNumberFormat="1" applyFont="1" applyFill="1" applyBorder="1" applyProtection="1"/>
    <xf numFmtId="0" fontId="18" fillId="6" borderId="2" xfId="18" applyFont="1" applyFill="1" applyBorder="1" applyProtection="1"/>
    <xf numFmtId="0" fontId="8" fillId="6" borderId="2" xfId="18" applyFont="1" applyFill="1" applyBorder="1" applyProtection="1"/>
    <xf numFmtId="170" fontId="8" fillId="0" borderId="0" xfId="18" applyNumberFormat="1" applyFont="1" applyFill="1" applyBorder="1" applyAlignment="1" applyProtection="1">
      <alignment horizontal="center"/>
    </xf>
    <xf numFmtId="0" fontId="8" fillId="0" borderId="0" xfId="18" applyFont="1" applyFill="1" applyBorder="1" applyProtection="1"/>
    <xf numFmtId="176" fontId="8" fillId="0" borderId="0" xfId="18" applyNumberFormat="1" applyFont="1" applyFill="1" applyBorder="1" applyAlignment="1" applyProtection="1">
      <alignment horizontal="center"/>
    </xf>
    <xf numFmtId="0" fontId="18" fillId="0" borderId="3" xfId="18" applyFont="1" applyBorder="1" applyProtection="1"/>
    <xf numFmtId="0" fontId="18" fillId="0" borderId="3" xfId="18" applyFont="1" applyFill="1" applyBorder="1" applyProtection="1"/>
    <xf numFmtId="0" fontId="16" fillId="0" borderId="3" xfId="18" applyFont="1" applyFill="1" applyBorder="1" applyAlignment="1" applyProtection="1">
      <alignment horizontal="right"/>
    </xf>
    <xf numFmtId="172" fontId="8" fillId="0" borderId="3" xfId="18" applyNumberFormat="1" applyFont="1" applyFill="1" applyBorder="1" applyAlignment="1" applyProtection="1">
      <alignment horizontal="center"/>
    </xf>
    <xf numFmtId="0" fontId="8" fillId="0" borderId="6" xfId="18" applyFont="1" applyFill="1" applyBorder="1" applyProtection="1"/>
    <xf numFmtId="0" fontId="16" fillId="0" borderId="6" xfId="18" applyFont="1" applyFill="1" applyBorder="1" applyProtection="1"/>
    <xf numFmtId="0" fontId="18" fillId="0" borderId="7" xfId="18" applyFont="1" applyBorder="1" applyProtection="1">
      <protection locked="0"/>
    </xf>
    <xf numFmtId="0" fontId="19" fillId="0" borderId="8" xfId="18" applyFont="1" applyBorder="1" applyProtection="1">
      <protection locked="0"/>
    </xf>
    <xf numFmtId="0" fontId="20" fillId="7" borderId="0" xfId="18" applyFont="1" applyFill="1" applyBorder="1" applyAlignment="1" applyProtection="1">
      <alignment horizontal="left"/>
      <protection locked="0"/>
    </xf>
    <xf numFmtId="0" fontId="20" fillId="7" borderId="7" xfId="18" applyFont="1" applyFill="1" applyBorder="1" applyAlignment="1" applyProtection="1">
      <alignment horizontal="left"/>
      <protection locked="0"/>
    </xf>
    <xf numFmtId="0" fontId="18" fillId="0" borderId="8" xfId="18" applyFont="1" applyBorder="1" applyProtection="1">
      <protection locked="0"/>
    </xf>
    <xf numFmtId="0" fontId="18" fillId="8" borderId="0" xfId="18" applyFont="1" applyFill="1" applyBorder="1" applyProtection="1">
      <protection locked="0"/>
    </xf>
    <xf numFmtId="0" fontId="18" fillId="0" borderId="0" xfId="18" applyFont="1" applyBorder="1"/>
    <xf numFmtId="0" fontId="16" fillId="0" borderId="9" xfId="18" applyFont="1" applyFill="1" applyBorder="1" applyProtection="1"/>
    <xf numFmtId="0" fontId="16" fillId="0" borderId="4" xfId="18" applyFont="1" applyFill="1" applyBorder="1" applyAlignment="1" applyProtection="1">
      <alignment horizontal="center"/>
    </xf>
    <xf numFmtId="0" fontId="8" fillId="6" borderId="2" xfId="18" applyFont="1" applyFill="1" applyBorder="1" applyAlignment="1" applyProtection="1"/>
    <xf numFmtId="0" fontId="8" fillId="0" borderId="0" xfId="18" applyFont="1" applyFill="1" applyBorder="1" applyAlignment="1" applyProtection="1">
      <alignment horizontal="center"/>
    </xf>
    <xf numFmtId="0" fontId="8" fillId="0" borderId="2" xfId="18" applyFont="1" applyFill="1" applyBorder="1" applyProtection="1"/>
    <xf numFmtId="0" fontId="8" fillId="0" borderId="10" xfId="18" applyFont="1" applyFill="1" applyBorder="1" applyProtection="1"/>
    <xf numFmtId="0" fontId="19" fillId="0" borderId="7" xfId="18" applyFont="1" applyBorder="1" applyProtection="1">
      <protection locked="0"/>
    </xf>
    <xf numFmtId="0" fontId="19" fillId="8" borderId="0" xfId="18" applyFont="1" applyFill="1" applyBorder="1" applyProtection="1">
      <protection locked="0"/>
    </xf>
    <xf numFmtId="0" fontId="19" fillId="0" borderId="0" xfId="18" applyFont="1" applyBorder="1" applyProtection="1">
      <protection locked="0"/>
    </xf>
    <xf numFmtId="0" fontId="8" fillId="7" borderId="0" xfId="18" applyFont="1" applyFill="1" applyBorder="1" applyAlignment="1" applyProtection="1">
      <alignment horizontal="center" wrapText="1"/>
      <protection locked="0"/>
    </xf>
    <xf numFmtId="0" fontId="16" fillId="0" borderId="11" xfId="18" applyFont="1" applyFill="1" applyBorder="1" applyProtection="1"/>
    <xf numFmtId="0" fontId="19" fillId="0" borderId="0" xfId="18" applyFont="1" applyFill="1" applyBorder="1" applyProtection="1">
      <protection locked="0"/>
    </xf>
    <xf numFmtId="0" fontId="8" fillId="9" borderId="12" xfId="18" applyFont="1" applyFill="1" applyBorder="1" applyAlignment="1" applyProtection="1">
      <alignment horizontal="center"/>
      <protection locked="0"/>
    </xf>
    <xf numFmtId="0" fontId="20" fillId="0" borderId="0" xfId="18" applyFont="1" applyFill="1" applyBorder="1" applyAlignment="1" applyProtection="1">
      <alignment horizontal="left"/>
      <protection locked="0"/>
    </xf>
    <xf numFmtId="0" fontId="8" fillId="9" borderId="4" xfId="18" applyFont="1" applyFill="1" applyBorder="1" applyAlignment="1" applyProtection="1">
      <alignment horizontal="center" vertical="center"/>
      <protection locked="0"/>
    </xf>
    <xf numFmtId="0" fontId="8" fillId="9" borderId="12" xfId="18" applyFont="1" applyFill="1" applyBorder="1" applyAlignment="1" applyProtection="1">
      <alignment horizontal="center" vertical="center"/>
      <protection locked="0"/>
    </xf>
    <xf numFmtId="0" fontId="19" fillId="7" borderId="0" xfId="18" applyFont="1" applyFill="1" applyBorder="1" applyAlignment="1" applyProtection="1">
      <alignment horizontal="left"/>
      <protection locked="0"/>
    </xf>
    <xf numFmtId="0" fontId="18" fillId="0" borderId="0" xfId="18" applyFont="1" applyFill="1"/>
    <xf numFmtId="0" fontId="18" fillId="0" borderId="0" xfId="18" applyFont="1" applyFill="1" applyProtection="1"/>
    <xf numFmtId="169" fontId="8" fillId="9" borderId="4" xfId="18" applyNumberFormat="1" applyFont="1" applyFill="1" applyBorder="1" applyAlignment="1" applyProtection="1">
      <alignment horizontal="center"/>
      <protection locked="0"/>
    </xf>
    <xf numFmtId="0" fontId="8" fillId="9" borderId="4" xfId="18" applyFont="1" applyFill="1" applyBorder="1" applyAlignment="1" applyProtection="1">
      <alignment horizontal="center"/>
      <protection locked="0"/>
    </xf>
    <xf numFmtId="169" fontId="8" fillId="9" borderId="4" xfId="18" quotePrefix="1" applyNumberFormat="1" applyFont="1" applyFill="1" applyBorder="1" applyAlignment="1" applyProtection="1">
      <alignment horizontal="center"/>
      <protection locked="0"/>
    </xf>
    <xf numFmtId="168" fontId="8" fillId="9" borderId="4" xfId="18" applyNumberFormat="1" applyFont="1" applyFill="1" applyBorder="1" applyAlignment="1" applyProtection="1">
      <alignment horizontal="center"/>
      <protection locked="0"/>
    </xf>
    <xf numFmtId="0" fontId="16" fillId="9" borderId="4" xfId="17" applyFont="1" applyFill="1" applyBorder="1" applyAlignment="1">
      <alignment horizontal="center"/>
    </xf>
    <xf numFmtId="0" fontId="21" fillId="9" borderId="11" xfId="18" applyFont="1" applyFill="1" applyBorder="1" applyAlignment="1" applyProtection="1">
      <alignment horizontal="center"/>
    </xf>
    <xf numFmtId="0" fontId="21" fillId="9" borderId="4" xfId="18" applyFont="1" applyFill="1" applyBorder="1" applyAlignment="1" applyProtection="1">
      <alignment horizontal="center"/>
    </xf>
    <xf numFmtId="0" fontId="8" fillId="0" borderId="4" xfId="18" applyFont="1" applyFill="1" applyBorder="1" applyProtection="1"/>
    <xf numFmtId="0" fontId="8" fillId="10" borderId="11" xfId="18" applyFont="1" applyFill="1" applyBorder="1" applyProtection="1"/>
    <xf numFmtId="0" fontId="8" fillId="10" borderId="2" xfId="18" applyFont="1" applyFill="1" applyBorder="1" applyProtection="1"/>
    <xf numFmtId="0" fontId="8" fillId="10" borderId="10" xfId="18" applyFont="1" applyFill="1" applyBorder="1" applyProtection="1"/>
    <xf numFmtId="3" fontId="8" fillId="10" borderId="11" xfId="18" applyNumberFormat="1" applyFont="1" applyFill="1" applyBorder="1" applyAlignment="1" applyProtection="1">
      <alignment horizontal="right"/>
    </xf>
    <xf numFmtId="0" fontId="8" fillId="0" borderId="2" xfId="18" applyFont="1" applyFill="1" applyBorder="1" applyAlignment="1" applyProtection="1">
      <alignment horizontal="center"/>
    </xf>
    <xf numFmtId="0" fontId="8" fillId="10" borderId="2" xfId="18" applyFont="1" applyFill="1" applyBorder="1" applyAlignment="1" applyProtection="1">
      <alignment horizontal="center"/>
    </xf>
    <xf numFmtId="4" fontId="8" fillId="10" borderId="11" xfId="18" applyNumberFormat="1" applyFont="1" applyFill="1" applyBorder="1" applyAlignment="1" applyProtection="1">
      <alignment horizontal="right"/>
    </xf>
    <xf numFmtId="1" fontId="18" fillId="0" borderId="0" xfId="18" applyNumberFormat="1" applyFont="1" applyAlignment="1"/>
    <xf numFmtId="174" fontId="21" fillId="9" borderId="13" xfId="18" applyNumberFormat="1" applyFont="1" applyFill="1" applyBorder="1" applyAlignment="1" applyProtection="1">
      <alignment horizontal="center"/>
      <protection locked="0"/>
    </xf>
    <xf numFmtId="164" fontId="21" fillId="9" borderId="4" xfId="17" applyNumberFormat="1" applyFont="1" applyFill="1" applyBorder="1" applyAlignment="1">
      <alignment horizontal="center"/>
    </xf>
    <xf numFmtId="0" fontId="8" fillId="0" borderId="0" xfId="18" applyFont="1" applyFill="1" applyBorder="1" applyAlignment="1" applyProtection="1">
      <alignment vertical="center" wrapText="1"/>
      <protection locked="0"/>
    </xf>
    <xf numFmtId="0" fontId="16" fillId="0" borderId="0" xfId="18" applyFont="1" applyFill="1" applyBorder="1" applyAlignment="1" applyProtection="1">
      <alignment horizontal="right"/>
    </xf>
    <xf numFmtId="0" fontId="16" fillId="0" borderId="0" xfId="18" applyFont="1" applyBorder="1" applyAlignment="1" applyProtection="1">
      <alignment horizontal="left"/>
    </xf>
    <xf numFmtId="168" fontId="8" fillId="9" borderId="11" xfId="18" applyNumberFormat="1" applyFont="1" applyFill="1" applyBorder="1" applyAlignment="1" applyProtection="1">
      <protection locked="0"/>
    </xf>
    <xf numFmtId="0" fontId="0" fillId="9" borderId="10" xfId="0" applyFill="1" applyBorder="1" applyAlignment="1"/>
    <xf numFmtId="181" fontId="8" fillId="9" borderId="2" xfId="0" applyNumberFormat="1" applyFont="1" applyFill="1" applyBorder="1" applyAlignment="1">
      <alignment horizontal="left"/>
    </xf>
    <xf numFmtId="49" fontId="8" fillId="6" borderId="2" xfId="18" applyNumberFormat="1" applyFont="1" applyFill="1" applyBorder="1" applyProtection="1"/>
    <xf numFmtId="178" fontId="21" fillId="9" borderId="11" xfId="18" applyNumberFormat="1" applyFont="1" applyFill="1" applyBorder="1" applyAlignment="1" applyProtection="1">
      <alignment horizontal="center"/>
    </xf>
    <xf numFmtId="169" fontId="8" fillId="9" borderId="13" xfId="18" applyNumberFormat="1" applyFont="1" applyFill="1" applyBorder="1" applyAlignment="1" applyProtection="1">
      <alignment horizontal="center"/>
      <protection locked="0"/>
    </xf>
    <xf numFmtId="0" fontId="8" fillId="9" borderId="13" xfId="18" applyFont="1" applyFill="1" applyBorder="1" applyAlignment="1" applyProtection="1">
      <alignment horizontal="center"/>
      <protection locked="0"/>
    </xf>
    <xf numFmtId="168" fontId="8" fillId="9" borderId="13" xfId="18" applyNumberFormat="1" applyFont="1" applyFill="1" applyBorder="1" applyAlignment="1" applyProtection="1">
      <alignment horizontal="center"/>
      <protection locked="0"/>
    </xf>
    <xf numFmtId="0" fontId="16" fillId="9" borderId="13" xfId="17" applyFont="1" applyFill="1" applyBorder="1" applyAlignment="1">
      <alignment horizontal="center"/>
    </xf>
    <xf numFmtId="164" fontId="21" fillId="9" borderId="13" xfId="17" applyNumberFormat="1" applyFont="1" applyFill="1" applyBorder="1" applyAlignment="1">
      <alignment horizontal="center"/>
    </xf>
    <xf numFmtId="178" fontId="21" fillId="9" borderId="9" xfId="18" applyNumberFormat="1" applyFont="1" applyFill="1" applyBorder="1" applyAlignment="1" applyProtection="1">
      <alignment horizontal="center"/>
    </xf>
    <xf numFmtId="0" fontId="21" fillId="9" borderId="9" xfId="18" applyFont="1" applyFill="1" applyBorder="1" applyAlignment="1" applyProtection="1">
      <alignment horizontal="center"/>
    </xf>
    <xf numFmtId="0" fontId="21" fillId="9" borderId="12" xfId="18" applyFont="1" applyFill="1" applyBorder="1" applyAlignment="1" applyProtection="1">
      <alignment horizontal="center"/>
    </xf>
    <xf numFmtId="0" fontId="8" fillId="0" borderId="0" xfId="18" applyFont="1" applyBorder="1" applyAlignment="1" applyProtection="1">
      <alignment horizontal="left" vertical="center" wrapText="1"/>
    </xf>
    <xf numFmtId="0" fontId="8" fillId="0" borderId="0" xfId="18" applyFont="1" applyBorder="1" applyAlignment="1" applyProtection="1">
      <alignment vertical="center" wrapText="1"/>
    </xf>
    <xf numFmtId="0" fontId="8" fillId="11" borderId="0" xfId="18" applyFont="1" applyFill="1" applyBorder="1" applyProtection="1"/>
    <xf numFmtId="0" fontId="8" fillId="11" borderId="0" xfId="18" applyFont="1" applyFill="1" applyBorder="1" applyAlignment="1" applyProtection="1">
      <alignment vertical="center" wrapText="1"/>
      <protection locked="0"/>
    </xf>
    <xf numFmtId="0" fontId="8" fillId="6" borderId="2" xfId="18" applyFont="1" applyFill="1" applyBorder="1" applyAlignment="1" applyProtection="1">
      <alignment horizontal="left"/>
    </xf>
    <xf numFmtId="3" fontId="8" fillId="6" borderId="6" xfId="18" applyNumberFormat="1" applyFont="1" applyFill="1" applyBorder="1" applyAlignment="1" applyProtection="1">
      <alignment horizontal="left"/>
    </xf>
    <xf numFmtId="0" fontId="8" fillId="6" borderId="6" xfId="18" applyFont="1" applyFill="1" applyBorder="1" applyAlignment="1" applyProtection="1">
      <alignment horizontal="left"/>
    </xf>
    <xf numFmtId="177" fontId="8" fillId="6" borderId="2" xfId="18" applyNumberFormat="1" applyFont="1" applyFill="1" applyBorder="1" applyAlignment="1" applyProtection="1">
      <alignment horizontal="left"/>
    </xf>
    <xf numFmtId="183" fontId="8" fillId="6" borderId="2" xfId="18" applyNumberFormat="1" applyFont="1" applyFill="1" applyBorder="1" applyAlignment="1" applyProtection="1">
      <alignment horizontal="center"/>
    </xf>
    <xf numFmtId="0" fontId="18" fillId="0" borderId="1" xfId="18" applyFont="1" applyBorder="1"/>
    <xf numFmtId="0" fontId="8" fillId="0" borderId="6" xfId="18" applyFont="1" applyFill="1" applyBorder="1" applyAlignment="1" applyProtection="1">
      <alignment horizontal="center"/>
    </xf>
    <xf numFmtId="3" fontId="8" fillId="11" borderId="0" xfId="18" applyNumberFormat="1" applyFont="1" applyFill="1" applyBorder="1" applyAlignment="1" applyProtection="1">
      <alignment horizontal="right"/>
    </xf>
    <xf numFmtId="0" fontId="8" fillId="11" borderId="0" xfId="18" applyFont="1" applyFill="1" applyBorder="1" applyAlignment="1" applyProtection="1">
      <alignment horizontal="center"/>
    </xf>
    <xf numFmtId="0" fontId="8" fillId="11" borderId="6" xfId="18" applyFont="1" applyFill="1" applyBorder="1" applyAlignment="1" applyProtection="1">
      <alignment horizontal="center"/>
    </xf>
    <xf numFmtId="0" fontId="20" fillId="12" borderId="0" xfId="18" applyFont="1" applyFill="1" applyBorder="1" applyAlignment="1" applyProtection="1">
      <alignment horizontal="left"/>
      <protection locked="0"/>
    </xf>
    <xf numFmtId="0" fontId="19" fillId="3" borderId="0" xfId="18" applyFont="1" applyFill="1" applyBorder="1" applyProtection="1">
      <protection locked="0"/>
    </xf>
    <xf numFmtId="0" fontId="8" fillId="0" borderId="2" xfId="18" applyFont="1" applyFill="1" applyBorder="1" applyProtection="1">
      <protection locked="0"/>
    </xf>
    <xf numFmtId="0" fontId="16" fillId="0" borderId="4" xfId="18" applyFont="1" applyFill="1" applyBorder="1" applyProtection="1"/>
    <xf numFmtId="0" fontId="18" fillId="0" borderId="0" xfId="18" applyFont="1" applyFill="1" applyBorder="1"/>
    <xf numFmtId="0" fontId="19" fillId="8" borderId="14" xfId="18" applyFont="1" applyFill="1" applyBorder="1" applyProtection="1">
      <protection locked="0"/>
    </xf>
    <xf numFmtId="0" fontId="19" fillId="8" borderId="8" xfId="18" applyFont="1" applyFill="1" applyBorder="1" applyProtection="1">
      <protection locked="0"/>
    </xf>
    <xf numFmtId="0" fontId="19" fillId="8" borderId="15" xfId="18" applyFont="1" applyFill="1" applyBorder="1" applyProtection="1">
      <protection locked="0"/>
    </xf>
    <xf numFmtId="0" fontId="19" fillId="8" borderId="7" xfId="18" applyFont="1" applyFill="1" applyBorder="1" applyProtection="1">
      <protection locked="0"/>
    </xf>
    <xf numFmtId="0" fontId="8" fillId="0" borderId="0" xfId="18" applyFont="1" applyFill="1" applyBorder="1" applyAlignment="1" applyProtection="1">
      <alignment horizontal="center" wrapText="1"/>
      <protection locked="0"/>
    </xf>
    <xf numFmtId="0" fontId="16" fillId="0" borderId="0" xfId="18" applyFont="1" applyBorder="1" applyAlignment="1" applyProtection="1">
      <alignment horizontal="right"/>
    </xf>
    <xf numFmtId="3" fontId="8" fillId="0" borderId="6" xfId="18" applyNumberFormat="1" applyFont="1" applyFill="1" applyBorder="1" applyAlignment="1" applyProtection="1">
      <alignment horizontal="right"/>
    </xf>
    <xf numFmtId="173" fontId="8" fillId="0" borderId="0" xfId="18" applyNumberFormat="1" applyFont="1" applyFill="1" applyBorder="1" applyAlignment="1" applyProtection="1"/>
    <xf numFmtId="3" fontId="8" fillId="0" borderId="0" xfId="18" applyNumberFormat="1" applyFont="1" applyFill="1" applyBorder="1" applyAlignment="1" applyProtection="1">
      <alignment horizontal="right"/>
    </xf>
    <xf numFmtId="0" fontId="16" fillId="0" borderId="0" xfId="18" applyFont="1" applyFill="1" applyBorder="1" applyAlignment="1">
      <alignment horizontal="right"/>
    </xf>
    <xf numFmtId="0" fontId="18" fillId="6" borderId="0" xfId="18" applyFont="1" applyFill="1" applyBorder="1" applyProtection="1"/>
    <xf numFmtId="0" fontId="16" fillId="0" borderId="11" xfId="18" applyFont="1" applyFill="1" applyBorder="1" applyAlignment="1" applyProtection="1">
      <alignment horizontal="center"/>
    </xf>
    <xf numFmtId="0" fontId="16" fillId="0" borderId="4" xfId="17" applyFont="1" applyBorder="1" applyAlignment="1">
      <alignment horizontal="center"/>
    </xf>
    <xf numFmtId="0" fontId="16" fillId="0" borderId="11" xfId="17" applyFont="1" applyBorder="1" applyAlignment="1">
      <alignment horizontal="center"/>
    </xf>
    <xf numFmtId="0" fontId="16" fillId="0" borderId="16" xfId="18" applyFont="1" applyFill="1" applyBorder="1" applyAlignment="1" applyProtection="1">
      <alignment horizontal="right"/>
    </xf>
    <xf numFmtId="0" fontId="16" fillId="0" borderId="0" xfId="19" applyFont="1" applyFill="1" applyBorder="1" applyAlignment="1">
      <alignment horizontal="right" vertical="center"/>
    </xf>
    <xf numFmtId="0" fontId="8" fillId="10" borderId="11" xfId="18" applyFont="1" applyFill="1" applyBorder="1" applyAlignment="1" applyProtection="1">
      <alignment horizontal="center"/>
    </xf>
    <xf numFmtId="0" fontId="16" fillId="0" borderId="17" xfId="18" applyFont="1" applyFill="1" applyBorder="1" applyProtection="1"/>
    <xf numFmtId="0" fontId="8" fillId="0" borderId="18" xfId="18" applyFont="1" applyFill="1" applyBorder="1" applyProtection="1"/>
    <xf numFmtId="0" fontId="16" fillId="0" borderId="19" xfId="18" applyFont="1" applyFill="1" applyBorder="1" applyProtection="1"/>
    <xf numFmtId="0" fontId="18" fillId="0" borderId="20" xfId="18" applyFont="1" applyFill="1" applyBorder="1" applyProtection="1"/>
    <xf numFmtId="0" fontId="8" fillId="0" borderId="20" xfId="18" applyFont="1" applyFill="1" applyBorder="1" applyProtection="1"/>
    <xf numFmtId="0" fontId="8" fillId="0" borderId="21" xfId="18" applyFont="1" applyFill="1" applyBorder="1" applyProtection="1"/>
    <xf numFmtId="166" fontId="8" fillId="0" borderId="18" xfId="18" applyNumberFormat="1" applyFont="1" applyFill="1" applyBorder="1" applyAlignment="1" applyProtection="1">
      <alignment horizontal="center"/>
      <protection locked="0"/>
    </xf>
    <xf numFmtId="0" fontId="8" fillId="0" borderId="22" xfId="18" applyFont="1" applyFill="1" applyBorder="1" applyProtection="1"/>
    <xf numFmtId="0" fontId="16" fillId="0" borderId="18" xfId="18" applyFont="1" applyFill="1" applyBorder="1" applyProtection="1"/>
    <xf numFmtId="0" fontId="16" fillId="0" borderId="23" xfId="18" applyFont="1" applyFill="1" applyBorder="1" applyAlignment="1" applyProtection="1">
      <alignment horizontal="center"/>
    </xf>
    <xf numFmtId="0" fontId="16" fillId="0" borderId="24" xfId="18" applyFont="1" applyFill="1" applyBorder="1" applyAlignment="1" applyProtection="1">
      <alignment horizontal="center"/>
    </xf>
    <xf numFmtId="0" fontId="8" fillId="9" borderId="25" xfId="18" applyFont="1" applyFill="1" applyBorder="1" applyProtection="1"/>
    <xf numFmtId="0" fontId="8" fillId="9" borderId="23" xfId="18" applyFont="1" applyFill="1" applyBorder="1" applyAlignment="1" applyProtection="1">
      <alignment vertical="center" wrapText="1"/>
    </xf>
    <xf numFmtId="0" fontId="8" fillId="9" borderId="23" xfId="18" applyFont="1" applyFill="1" applyBorder="1" applyProtection="1"/>
    <xf numFmtId="0" fontId="8" fillId="9" borderId="26" xfId="18" applyFont="1" applyFill="1" applyBorder="1" applyProtection="1"/>
    <xf numFmtId="0" fontId="16" fillId="0" borderId="27" xfId="18" applyFont="1" applyFill="1" applyBorder="1" applyProtection="1"/>
    <xf numFmtId="168" fontId="8" fillId="0" borderId="20" xfId="18" applyNumberFormat="1" applyFont="1" applyFill="1" applyBorder="1" applyAlignment="1" applyProtection="1">
      <alignment horizontal="left"/>
      <protection locked="0"/>
    </xf>
    <xf numFmtId="0" fontId="8" fillId="0" borderId="20" xfId="18" applyFont="1" applyFill="1" applyBorder="1" applyProtection="1">
      <protection locked="0"/>
    </xf>
    <xf numFmtId="0" fontId="8" fillId="0" borderId="28" xfId="18" applyFont="1" applyFill="1" applyBorder="1" applyProtection="1"/>
    <xf numFmtId="0" fontId="8" fillId="0" borderId="29" xfId="18" applyFont="1" applyFill="1" applyBorder="1" applyProtection="1">
      <protection locked="0"/>
    </xf>
    <xf numFmtId="0" fontId="8" fillId="0" borderId="20" xfId="18" applyFont="1" applyFill="1" applyBorder="1" applyAlignment="1" applyProtection="1">
      <alignment horizontal="left"/>
      <protection locked="0"/>
    </xf>
    <xf numFmtId="167" fontId="8" fillId="0" borderId="20" xfId="18" applyNumberFormat="1" applyFont="1" applyFill="1" applyBorder="1" applyProtection="1">
      <protection locked="0"/>
    </xf>
    <xf numFmtId="0" fontId="16" fillId="0" borderId="30" xfId="18" applyFont="1" applyFill="1" applyBorder="1" applyAlignment="1" applyProtection="1">
      <alignment horizontal="center"/>
    </xf>
    <xf numFmtId="0" fontId="21" fillId="9" borderId="31" xfId="18" applyFont="1" applyFill="1" applyBorder="1" applyAlignment="1" applyProtection="1">
      <alignment horizontal="center"/>
      <protection locked="0"/>
    </xf>
    <xf numFmtId="0" fontId="21" fillId="9" borderId="24" xfId="18" applyFont="1" applyFill="1" applyBorder="1" applyAlignment="1" applyProtection="1">
      <alignment horizontal="center"/>
      <protection locked="0"/>
    </xf>
    <xf numFmtId="0" fontId="23" fillId="9" borderId="32" xfId="17" applyFont="1" applyFill="1" applyBorder="1" applyAlignment="1">
      <alignment horizontal="left"/>
    </xf>
    <xf numFmtId="0" fontId="23" fillId="9" borderId="23" xfId="17" applyFont="1" applyFill="1" applyBorder="1" applyAlignment="1">
      <alignment horizontal="left"/>
    </xf>
    <xf numFmtId="0" fontId="17" fillId="0" borderId="17" xfId="18" applyFont="1" applyBorder="1" applyAlignment="1" applyProtection="1">
      <alignment horizontal="center"/>
    </xf>
    <xf numFmtId="0" fontId="17" fillId="0" borderId="18" xfId="18" applyFont="1" applyBorder="1" applyAlignment="1" applyProtection="1">
      <alignment horizontal="center"/>
    </xf>
    <xf numFmtId="0" fontId="17" fillId="0" borderId="33" xfId="18" applyFont="1" applyBorder="1" applyAlignment="1" applyProtection="1">
      <alignment horizontal="center"/>
    </xf>
    <xf numFmtId="0" fontId="18" fillId="0" borderId="34" xfId="18" applyFont="1" applyBorder="1"/>
    <xf numFmtId="0" fontId="16" fillId="0" borderId="7" xfId="18" applyFont="1" applyBorder="1" applyProtection="1"/>
    <xf numFmtId="0" fontId="16" fillId="0" borderId="35" xfId="18" applyFont="1" applyBorder="1" applyProtection="1"/>
    <xf numFmtId="0" fontId="18" fillId="8" borderId="7" xfId="18" applyFont="1" applyFill="1" applyBorder="1" applyProtection="1">
      <protection locked="0"/>
    </xf>
    <xf numFmtId="0" fontId="19" fillId="13" borderId="7" xfId="18" applyFont="1" applyFill="1" applyBorder="1" applyProtection="1">
      <protection locked="0"/>
    </xf>
    <xf numFmtId="0" fontId="16" fillId="0" borderId="8" xfId="18" applyFont="1" applyFill="1" applyBorder="1" applyAlignment="1" applyProtection="1">
      <alignment horizontal="left" vertical="top"/>
    </xf>
    <xf numFmtId="0" fontId="18" fillId="8" borderId="0" xfId="18" applyFont="1" applyFill="1" applyBorder="1"/>
    <xf numFmtId="0" fontId="16" fillId="0" borderId="0" xfId="18" applyFont="1" applyBorder="1" applyProtection="1"/>
    <xf numFmtId="0" fontId="8" fillId="0" borderId="36" xfId="18" applyFont="1" applyFill="1" applyBorder="1" applyProtection="1"/>
    <xf numFmtId="0" fontId="18" fillId="0" borderId="37" xfId="18" applyFont="1" applyBorder="1"/>
    <xf numFmtId="0" fontId="18" fillId="0" borderId="38" xfId="18" applyFont="1" applyBorder="1"/>
    <xf numFmtId="0" fontId="18" fillId="0" borderId="35" xfId="18" applyFont="1" applyBorder="1" applyProtection="1"/>
    <xf numFmtId="0" fontId="19" fillId="3" borderId="3" xfId="18" applyFont="1" applyFill="1" applyBorder="1" applyProtection="1">
      <protection locked="0"/>
    </xf>
    <xf numFmtId="0" fontId="20" fillId="12" borderId="3" xfId="18" applyFont="1" applyFill="1" applyBorder="1" applyAlignment="1" applyProtection="1">
      <alignment horizontal="left"/>
      <protection locked="0"/>
    </xf>
    <xf numFmtId="0" fontId="8" fillId="11" borderId="3" xfId="18" applyFont="1" applyFill="1" applyBorder="1" applyAlignment="1" applyProtection="1">
      <alignment vertical="center" wrapText="1"/>
      <protection locked="0"/>
    </xf>
    <xf numFmtId="181" fontId="8" fillId="11" borderId="39" xfId="18" applyNumberFormat="1" applyFont="1" applyFill="1" applyBorder="1" applyAlignment="1" applyProtection="1">
      <alignment horizontal="center"/>
      <protection locked="0"/>
    </xf>
    <xf numFmtId="0" fontId="17" fillId="0" borderId="40" xfId="18" applyFont="1" applyFill="1" applyBorder="1" applyAlignment="1" applyProtection="1">
      <alignment vertical="center"/>
    </xf>
    <xf numFmtId="0" fontId="18" fillId="0" borderId="41" xfId="18" applyFont="1" applyFill="1" applyBorder="1" applyAlignment="1" applyProtection="1">
      <alignment vertical="center"/>
    </xf>
    <xf numFmtId="0" fontId="17" fillId="0" borderId="41" xfId="18" applyFont="1" applyFill="1" applyBorder="1" applyAlignment="1" applyProtection="1">
      <alignment vertical="center"/>
    </xf>
    <xf numFmtId="165" fontId="8" fillId="0" borderId="41" xfId="18" applyNumberFormat="1" applyFont="1" applyFill="1" applyBorder="1" applyAlignment="1" applyProtection="1">
      <alignment horizontal="center" vertical="center"/>
      <protection locked="0"/>
    </xf>
    <xf numFmtId="0" fontId="24" fillId="0" borderId="41" xfId="18" applyFont="1" applyFill="1" applyBorder="1" applyAlignment="1" applyProtection="1">
      <alignment vertical="center"/>
      <protection locked="0"/>
    </xf>
    <xf numFmtId="0" fontId="8" fillId="0" borderId="41" xfId="18" applyFont="1" applyFill="1" applyBorder="1" applyAlignment="1" applyProtection="1">
      <protection locked="0"/>
    </xf>
    <xf numFmtId="0" fontId="19" fillId="0" borderId="41" xfId="18" applyFont="1" applyFill="1" applyBorder="1" applyAlignment="1" applyProtection="1">
      <protection locked="0"/>
    </xf>
    <xf numFmtId="0" fontId="18" fillId="0" borderId="42" xfId="18" applyFont="1" applyFill="1" applyBorder="1"/>
    <xf numFmtId="0" fontId="16" fillId="0" borderId="0" xfId="0" applyFont="1" applyBorder="1" applyAlignment="1">
      <alignment horizontal="left" vertical="center"/>
    </xf>
    <xf numFmtId="184" fontId="8" fillId="6" borderId="2" xfId="18" applyNumberFormat="1" applyFont="1" applyFill="1" applyBorder="1" applyAlignment="1" applyProtection="1">
      <alignment horizontal="left"/>
    </xf>
    <xf numFmtId="184" fontId="8" fillId="6" borderId="2" xfId="18" applyNumberFormat="1" applyFont="1" applyFill="1" applyBorder="1" applyAlignment="1" applyProtection="1">
      <alignment horizontal="center"/>
    </xf>
    <xf numFmtId="0" fontId="16" fillId="0" borderId="7" xfId="0" applyFont="1" applyBorder="1" applyAlignment="1">
      <alignment horizontal="left" vertical="center"/>
    </xf>
    <xf numFmtId="0" fontId="16" fillId="0" borderId="20" xfId="18" applyFont="1" applyFill="1" applyBorder="1" applyProtection="1"/>
    <xf numFmtId="185" fontId="8" fillId="9" borderId="13" xfId="18" applyNumberFormat="1" applyFont="1" applyFill="1" applyBorder="1" applyAlignment="1" applyProtection="1">
      <alignment horizontal="center"/>
      <protection locked="0"/>
    </xf>
    <xf numFmtId="185" fontId="8" fillId="9" borderId="4" xfId="18" quotePrefix="1" applyNumberFormat="1" applyFont="1" applyFill="1" applyBorder="1" applyAlignment="1" applyProtection="1">
      <alignment horizontal="center"/>
      <protection locked="0"/>
    </xf>
    <xf numFmtId="186" fontId="8" fillId="9" borderId="4" xfId="18" applyNumberFormat="1" applyFont="1" applyFill="1" applyBorder="1" applyAlignment="1" applyProtection="1">
      <alignment horizontal="center"/>
      <protection locked="0"/>
    </xf>
    <xf numFmtId="178" fontId="8" fillId="9" borderId="13" xfId="18" applyNumberFormat="1" applyFont="1" applyFill="1" applyBorder="1" applyAlignment="1" applyProtection="1">
      <alignment horizontal="center"/>
      <protection locked="0"/>
    </xf>
    <xf numFmtId="178" fontId="8" fillId="9" borderId="4" xfId="18" applyNumberFormat="1" applyFont="1" applyFill="1" applyBorder="1" applyAlignment="1" applyProtection="1">
      <alignment horizontal="center"/>
      <protection locked="0"/>
    </xf>
    <xf numFmtId="180" fontId="8" fillId="6" borderId="6" xfId="18" applyNumberFormat="1" applyFont="1" applyFill="1" applyBorder="1" applyAlignment="1" applyProtection="1">
      <alignment horizontal="center"/>
    </xf>
    <xf numFmtId="179" fontId="8" fillId="0" borderId="16" xfId="18" applyNumberFormat="1" applyFont="1" applyFill="1" applyBorder="1" applyAlignment="1" applyProtection="1"/>
    <xf numFmtId="179" fontId="8" fillId="0" borderId="0" xfId="18" applyNumberFormat="1" applyFont="1" applyFill="1" applyBorder="1" applyAlignment="1" applyProtection="1">
      <alignment horizontal="center"/>
    </xf>
    <xf numFmtId="0" fontId="16" fillId="11" borderId="11" xfId="18" applyFont="1" applyFill="1" applyBorder="1" applyProtection="1"/>
    <xf numFmtId="0" fontId="16" fillId="0" borderId="3" xfId="18" applyFont="1" applyFill="1" applyBorder="1" applyProtection="1"/>
    <xf numFmtId="188" fontId="8" fillId="9" borderId="2" xfId="0" quotePrefix="1" applyNumberFormat="1" applyFont="1" applyFill="1" applyBorder="1" applyAlignment="1">
      <alignment horizontal="right"/>
    </xf>
    <xf numFmtId="168" fontId="8" fillId="9" borderId="40" xfId="18" applyNumberFormat="1" applyFont="1" applyFill="1" applyBorder="1" applyAlignment="1" applyProtection="1">
      <protection locked="0"/>
    </xf>
    <xf numFmtId="168" fontId="8" fillId="9" borderId="43" xfId="18" applyNumberFormat="1" applyFont="1" applyFill="1" applyBorder="1" applyAlignment="1" applyProtection="1">
      <protection locked="0"/>
    </xf>
    <xf numFmtId="0" fontId="8" fillId="9" borderId="44" xfId="18" applyFont="1" applyFill="1" applyBorder="1" applyAlignment="1" applyProtection="1">
      <alignment horizontal="center"/>
      <protection locked="0"/>
    </xf>
    <xf numFmtId="174" fontId="18" fillId="0" borderId="0" xfId="18" applyNumberFormat="1" applyFont="1"/>
    <xf numFmtId="3" fontId="8" fillId="0" borderId="0" xfId="18" applyNumberFormat="1" applyFont="1" applyFill="1" applyBorder="1" applyAlignment="1" applyProtection="1">
      <alignment vertical="top"/>
    </xf>
    <xf numFmtId="0" fontId="0" fillId="0" borderId="0" xfId="0" applyBorder="1"/>
    <xf numFmtId="173" fontId="8" fillId="0" borderId="3" xfId="18" applyNumberFormat="1" applyFont="1" applyFill="1" applyBorder="1" applyAlignment="1" applyProtection="1">
      <alignment horizontal="left"/>
    </xf>
    <xf numFmtId="184" fontId="8" fillId="6" borderId="0" xfId="18" applyNumberFormat="1" applyFont="1" applyFill="1" applyBorder="1" applyAlignment="1" applyProtection="1">
      <alignment horizontal="left"/>
    </xf>
    <xf numFmtId="184" fontId="8" fillId="6" borderId="0" xfId="18" applyNumberFormat="1" applyFont="1" applyFill="1" applyBorder="1" applyAlignment="1" applyProtection="1">
      <alignment horizontal="center"/>
    </xf>
    <xf numFmtId="183" fontId="8" fillId="6" borderId="0" xfId="18" applyNumberFormat="1" applyFont="1" applyFill="1" applyBorder="1" applyAlignment="1" applyProtection="1">
      <alignment horizontal="center"/>
    </xf>
    <xf numFmtId="164" fontId="18" fillId="0" borderId="0" xfId="18" applyNumberFormat="1" applyFont="1" applyBorder="1"/>
    <xf numFmtId="175" fontId="18" fillId="0" borderId="1" xfId="18" applyNumberFormat="1" applyFont="1" applyBorder="1"/>
    <xf numFmtId="0" fontId="8" fillId="0" borderId="4" xfId="0" applyFont="1" applyFill="1" applyBorder="1" applyAlignment="1">
      <alignment horizontal="left" vertical="center"/>
    </xf>
    <xf numFmtId="0" fontId="26" fillId="0" borderId="0" xfId="18" applyFont="1" applyBorder="1" applyProtection="1"/>
    <xf numFmtId="189" fontId="25" fillId="9" borderId="36" xfId="18" applyNumberFormat="1" applyFont="1" applyFill="1" applyBorder="1" applyAlignment="1">
      <alignment horizontal="left"/>
    </xf>
    <xf numFmtId="175" fontId="8" fillId="9" borderId="6" xfId="18" applyNumberFormat="1" applyFont="1" applyFill="1" applyBorder="1" applyAlignment="1" applyProtection="1">
      <alignment horizontal="right" vertical="justify" indent="1"/>
    </xf>
    <xf numFmtId="175" fontId="8" fillId="9" borderId="2" xfId="18" applyNumberFormat="1" applyFont="1" applyFill="1" applyBorder="1" applyAlignment="1" applyProtection="1">
      <alignment horizontal="right" vertical="justify" indent="1"/>
    </xf>
    <xf numFmtId="175" fontId="8" fillId="9" borderId="6" xfId="18" applyNumberFormat="1" applyFont="1" applyFill="1" applyBorder="1" applyAlignment="1" applyProtection="1">
      <alignment horizontal="right" indent="1"/>
    </xf>
    <xf numFmtId="175" fontId="8" fillId="9" borderId="2" xfId="18" applyNumberFormat="1" applyFont="1" applyFill="1" applyBorder="1" applyAlignment="1" applyProtection="1">
      <alignment horizontal="right" indent="1"/>
    </xf>
    <xf numFmtId="177" fontId="8" fillId="9" borderId="2" xfId="18" applyNumberFormat="1" applyFont="1" applyFill="1" applyBorder="1" applyAlignment="1" applyProtection="1">
      <alignment horizontal="left"/>
    </xf>
    <xf numFmtId="175" fontId="8" fillId="9" borderId="6" xfId="18" applyNumberFormat="1" applyFont="1" applyFill="1" applyBorder="1" applyAlignment="1">
      <alignment horizontal="right" indent="1"/>
    </xf>
    <xf numFmtId="183" fontId="8" fillId="9" borderId="2" xfId="18" applyNumberFormat="1" applyFont="1" applyFill="1" applyBorder="1" applyAlignment="1" applyProtection="1">
      <alignment horizontal="center"/>
    </xf>
    <xf numFmtId="182" fontId="8" fillId="9" borderId="2" xfId="18" applyNumberFormat="1" applyFont="1" applyFill="1" applyBorder="1" applyAlignment="1" applyProtection="1">
      <alignment horizontal="center"/>
    </xf>
    <xf numFmtId="164" fontId="8" fillId="9" borderId="11" xfId="18" applyNumberFormat="1" applyFont="1" applyFill="1" applyBorder="1" applyAlignment="1" applyProtection="1">
      <alignment horizontal="center" vertical="center"/>
    </xf>
    <xf numFmtId="0" fontId="8" fillId="9" borderId="36" xfId="18" applyFont="1" applyFill="1" applyBorder="1"/>
    <xf numFmtId="0" fontId="8" fillId="6" borderId="36" xfId="18" applyFont="1" applyFill="1" applyBorder="1" applyProtection="1"/>
    <xf numFmtId="175" fontId="8" fillId="0" borderId="1" xfId="18" applyNumberFormat="1" applyFont="1" applyBorder="1"/>
    <xf numFmtId="1" fontId="18" fillId="0" borderId="0" xfId="18" applyNumberFormat="1" applyFont="1"/>
    <xf numFmtId="2" fontId="18" fillId="0" borderId="0" xfId="18" applyNumberFormat="1" applyFont="1"/>
    <xf numFmtId="0" fontId="18" fillId="0" borderId="4" xfId="18" applyFont="1" applyBorder="1" applyAlignment="1">
      <alignment horizontal="center"/>
    </xf>
    <xf numFmtId="0" fontId="24" fillId="6" borderId="4" xfId="0" applyFont="1" applyFill="1" applyBorder="1" applyAlignment="1">
      <alignment horizontal="left" vertical="center"/>
    </xf>
    <xf numFmtId="1" fontId="24" fillId="6" borderId="4" xfId="18" applyNumberFormat="1" applyFont="1" applyFill="1" applyBorder="1"/>
    <xf numFmtId="1" fontId="24" fillId="0" borderId="4" xfId="18" applyNumberFormat="1" applyFont="1" applyBorder="1"/>
    <xf numFmtId="3" fontId="25" fillId="0" borderId="45" xfId="18" applyNumberFormat="1" applyFont="1" applyFill="1" applyBorder="1" applyProtection="1"/>
    <xf numFmtId="3" fontId="25" fillId="0" borderId="36" xfId="18" applyNumberFormat="1" applyFont="1" applyFill="1" applyBorder="1"/>
    <xf numFmtId="189" fontId="25" fillId="0" borderId="36" xfId="18" applyNumberFormat="1" applyFont="1" applyFill="1" applyBorder="1" applyAlignment="1">
      <alignment horizontal="left"/>
    </xf>
    <xf numFmtId="175" fontId="8" fillId="6" borderId="6" xfId="18" applyNumberFormat="1" applyFont="1" applyFill="1" applyBorder="1" applyAlignment="1" applyProtection="1">
      <alignment horizontal="right" vertical="justify" indent="1"/>
    </xf>
    <xf numFmtId="175" fontId="8" fillId="6" borderId="2" xfId="18" applyNumberFormat="1" applyFont="1" applyFill="1" applyBorder="1" applyAlignment="1" applyProtection="1">
      <alignment horizontal="right" vertical="justify" indent="1"/>
    </xf>
    <xf numFmtId="0" fontId="18" fillId="0" borderId="7" xfId="18" applyFont="1" applyBorder="1" applyProtection="1"/>
    <xf numFmtId="184" fontId="8" fillId="9" borderId="2" xfId="18" applyNumberFormat="1" applyFont="1" applyFill="1" applyBorder="1" applyAlignment="1" applyProtection="1">
      <alignment horizontal="left"/>
    </xf>
    <xf numFmtId="179" fontId="8" fillId="9" borderId="2" xfId="18" applyNumberFormat="1" applyFont="1" applyFill="1" applyBorder="1" applyAlignment="1" applyProtection="1"/>
    <xf numFmtId="164" fontId="8" fillId="0" borderId="13" xfId="18" applyNumberFormat="1" applyFont="1" applyFill="1" applyBorder="1" applyProtection="1"/>
    <xf numFmtId="164" fontId="8" fillId="0" borderId="13" xfId="18" applyNumberFormat="1" applyFont="1" applyFill="1" applyBorder="1" applyAlignment="1" applyProtection="1">
      <alignment horizontal="right"/>
    </xf>
    <xf numFmtId="0" fontId="8" fillId="0" borderId="4" xfId="18" applyFont="1" applyFill="1" applyBorder="1" applyAlignment="1" applyProtection="1">
      <alignment vertical="center"/>
    </xf>
    <xf numFmtId="164" fontId="8" fillId="0" borderId="11" xfId="18" applyNumberFormat="1" applyFont="1" applyFill="1" applyBorder="1" applyAlignment="1" applyProtection="1">
      <alignment horizontal="center" vertical="center"/>
    </xf>
    <xf numFmtId="0" fontId="8" fillId="0" borderId="4" xfId="18" applyFont="1" applyFill="1" applyBorder="1" applyAlignment="1" applyProtection="1">
      <alignment horizontal="center"/>
    </xf>
    <xf numFmtId="0" fontId="18" fillId="0" borderId="0" xfId="18" applyFont="1" applyAlignment="1">
      <alignment horizontal="right"/>
    </xf>
    <xf numFmtId="1" fontId="4" fillId="14" borderId="4" xfId="0" quotePrefix="1" applyNumberFormat="1" applyFont="1" applyFill="1" applyBorder="1"/>
    <xf numFmtId="176" fontId="16" fillId="0" borderId="0" xfId="18" applyNumberFormat="1" applyFont="1" applyFill="1" applyBorder="1" applyAlignment="1" applyProtection="1">
      <alignment horizontal="center"/>
    </xf>
    <xf numFmtId="0" fontId="12" fillId="0" borderId="0" xfId="18" applyFont="1"/>
    <xf numFmtId="14" fontId="8" fillId="6" borderId="36" xfId="18" applyNumberFormat="1" applyFont="1" applyFill="1" applyBorder="1" applyAlignment="1" applyProtection="1">
      <alignment horizontal="left"/>
    </xf>
    <xf numFmtId="168" fontId="8" fillId="9" borderId="10" xfId="18" applyNumberFormat="1" applyFont="1" applyFill="1" applyBorder="1" applyAlignment="1" applyProtection="1">
      <protection locked="0"/>
    </xf>
    <xf numFmtId="178" fontId="8" fillId="9" borderId="12" xfId="18" applyNumberFormat="1" applyFont="1" applyFill="1" applyBorder="1" applyAlignment="1" applyProtection="1">
      <alignment horizontal="center" vertical="center"/>
      <protection locked="0"/>
    </xf>
    <xf numFmtId="0" fontId="25" fillId="10" borderId="2" xfId="18" applyFont="1" applyFill="1" applyBorder="1" applyAlignment="1" applyProtection="1">
      <alignment horizontal="center"/>
    </xf>
    <xf numFmtId="175" fontId="8" fillId="10" borderId="10" xfId="18" applyNumberFormat="1" applyFont="1" applyFill="1" applyBorder="1" applyAlignment="1" applyProtection="1">
      <alignment horizontal="right"/>
    </xf>
    <xf numFmtId="0" fontId="4" fillId="14" borderId="4" xfId="0" applyFont="1" applyFill="1" applyBorder="1"/>
    <xf numFmtId="0" fontId="8" fillId="15" borderId="4" xfId="0" applyFont="1" applyFill="1" applyBorder="1" applyAlignment="1">
      <alignment horizontal="left" vertical="center"/>
    </xf>
    <xf numFmtId="0" fontId="16" fillId="0" borderId="46" xfId="18" applyFont="1" applyBorder="1" applyAlignment="1" applyProtection="1">
      <alignment horizontal="center"/>
    </xf>
    <xf numFmtId="0" fontId="16" fillId="0" borderId="2" xfId="18" applyFont="1" applyBorder="1" applyAlignment="1" applyProtection="1">
      <alignment horizontal="center"/>
    </xf>
    <xf numFmtId="0" fontId="16" fillId="0" borderId="10" xfId="18" applyFont="1" applyBorder="1" applyAlignment="1" applyProtection="1">
      <alignment horizontal="center"/>
    </xf>
    <xf numFmtId="187" fontId="16" fillId="9" borderId="0" xfId="18" applyNumberFormat="1" applyFont="1" applyFill="1" applyBorder="1" applyAlignment="1" applyProtection="1">
      <alignment horizontal="right"/>
    </xf>
    <xf numFmtId="177" fontId="8" fillId="6" borderId="2" xfId="18" applyNumberFormat="1" applyFont="1" applyFill="1" applyBorder="1" applyAlignment="1" applyProtection="1">
      <alignment horizontal="left"/>
    </xf>
    <xf numFmtId="171" fontId="8" fillId="6" borderId="41" xfId="18" applyNumberFormat="1" applyFont="1" applyFill="1" applyBorder="1" applyAlignment="1" applyProtection="1">
      <alignment horizontal="center"/>
    </xf>
    <xf numFmtId="0" fontId="16" fillId="0" borderId="19" xfId="18" applyFont="1" applyFill="1" applyBorder="1" applyAlignment="1" applyProtection="1">
      <alignment horizontal="center" vertical="center" wrapText="1"/>
    </xf>
    <xf numFmtId="0" fontId="16" fillId="0" borderId="28" xfId="18" applyFont="1" applyFill="1" applyBorder="1" applyAlignment="1" applyProtection="1">
      <alignment horizontal="center" vertical="center" wrapText="1"/>
    </xf>
    <xf numFmtId="0" fontId="16" fillId="0" borderId="9" xfId="18" applyFont="1" applyFill="1" applyBorder="1" applyAlignment="1" applyProtection="1">
      <alignment horizontal="center" vertical="center" wrapText="1"/>
    </xf>
    <xf numFmtId="0" fontId="16" fillId="0" borderId="47" xfId="18" applyFont="1" applyFill="1" applyBorder="1" applyAlignment="1" applyProtection="1">
      <alignment horizontal="center" vertical="center" wrapText="1"/>
    </xf>
    <xf numFmtId="0" fontId="16" fillId="0" borderId="11" xfId="18" applyFont="1" applyFill="1" applyBorder="1" applyAlignment="1" applyProtection="1">
      <alignment horizontal="center"/>
    </xf>
    <xf numFmtId="0" fontId="16" fillId="0" borderId="10" xfId="18" applyFont="1" applyFill="1" applyBorder="1" applyAlignment="1" applyProtection="1">
      <alignment horizontal="center"/>
    </xf>
    <xf numFmtId="0" fontId="16" fillId="0" borderId="2" xfId="18" applyFont="1" applyFill="1" applyBorder="1" applyAlignment="1" applyProtection="1">
      <alignment horizontal="center"/>
    </xf>
    <xf numFmtId="0" fontId="8" fillId="6" borderId="2" xfId="18" applyFont="1" applyFill="1" applyBorder="1" applyAlignment="1" applyProtection="1">
      <alignment horizontal="left"/>
    </xf>
    <xf numFmtId="0" fontId="8" fillId="6" borderId="10" xfId="18" applyFont="1" applyFill="1" applyBorder="1" applyAlignment="1" applyProtection="1">
      <alignment horizontal="left"/>
    </xf>
    <xf numFmtId="0" fontId="8" fillId="0" borderId="0" xfId="18" applyFont="1" applyFill="1" applyBorder="1" applyAlignment="1" applyProtection="1">
      <alignment horizontal="left" wrapText="1"/>
      <protection locked="0"/>
    </xf>
    <xf numFmtId="0" fontId="8" fillId="6" borderId="4" xfId="18" applyFont="1" applyFill="1" applyBorder="1" applyAlignment="1" applyProtection="1">
      <alignment horizontal="center"/>
    </xf>
    <xf numFmtId="0" fontId="0" fillId="0" borderId="4" xfId="0" applyBorder="1" applyAlignment="1">
      <alignment horizontal="center"/>
    </xf>
    <xf numFmtId="0" fontId="8" fillId="6" borderId="4" xfId="18" applyFont="1" applyFill="1" applyBorder="1" applyAlignment="1" applyProtection="1">
      <alignment horizontal="left"/>
    </xf>
    <xf numFmtId="0" fontId="8" fillId="6" borderId="24" xfId="18" applyFont="1" applyFill="1" applyBorder="1" applyAlignment="1" applyProtection="1">
      <alignment horizontal="left"/>
    </xf>
    <xf numFmtId="0" fontId="8" fillId="0" borderId="11" xfId="18" applyFont="1" applyFill="1" applyBorder="1" applyAlignment="1" applyProtection="1">
      <alignment horizontal="center"/>
    </xf>
    <xf numFmtId="0" fontId="8" fillId="0" borderId="10" xfId="18" applyFont="1" applyFill="1" applyBorder="1" applyAlignment="1" applyProtection="1">
      <alignment horizontal="center"/>
    </xf>
    <xf numFmtId="0" fontId="0" fillId="0" borderId="10" xfId="0" applyBorder="1" applyAlignment="1"/>
    <xf numFmtId="0" fontId="25" fillId="6" borderId="11" xfId="18" applyFont="1" applyFill="1" applyBorder="1" applyAlignment="1" applyProtection="1">
      <alignment horizontal="left"/>
    </xf>
    <xf numFmtId="0" fontId="25" fillId="6" borderId="2" xfId="18" applyFont="1" applyFill="1" applyBorder="1" applyAlignment="1" applyProtection="1">
      <alignment horizontal="left"/>
    </xf>
    <xf numFmtId="0" fontId="25" fillId="6" borderId="36" xfId="18" applyFont="1" applyFill="1" applyBorder="1" applyAlignment="1" applyProtection="1">
      <alignment horizontal="left"/>
    </xf>
    <xf numFmtId="0" fontId="8" fillId="6" borderId="4" xfId="18" applyFont="1" applyFill="1" applyBorder="1" applyAlignment="1" applyProtection="1">
      <alignment horizontal="center"/>
      <protection locked="0"/>
    </xf>
    <xf numFmtId="0" fontId="16" fillId="11" borderId="48" xfId="18" applyFont="1" applyFill="1" applyBorder="1" applyAlignment="1" applyProtection="1">
      <alignment horizontal="left"/>
    </xf>
    <xf numFmtId="0" fontId="16" fillId="11" borderId="16" xfId="18" applyFont="1" applyFill="1" applyBorder="1" applyAlignment="1" applyProtection="1">
      <alignment horizontal="left"/>
    </xf>
    <xf numFmtId="0" fontId="16" fillId="11" borderId="49" xfId="18" applyFont="1" applyFill="1" applyBorder="1" applyAlignment="1" applyProtection="1">
      <alignment horizontal="left"/>
    </xf>
    <xf numFmtId="0" fontId="8" fillId="0" borderId="4" xfId="18" applyFont="1" applyFill="1" applyBorder="1" applyAlignment="1" applyProtection="1">
      <alignment horizontal="right"/>
    </xf>
    <xf numFmtId="0" fontId="8" fillId="0" borderId="11" xfId="18" applyFont="1" applyFill="1" applyBorder="1" applyAlignment="1" applyProtection="1">
      <alignment horizontal="right"/>
    </xf>
    <xf numFmtId="0" fontId="8" fillId="0" borderId="51" xfId="18" applyFont="1" applyBorder="1" applyAlignment="1" applyProtection="1">
      <alignment horizontal="justify" vertical="top" wrapText="1"/>
    </xf>
    <xf numFmtId="0" fontId="8" fillId="0" borderId="0" xfId="18" applyFont="1" applyBorder="1" applyAlignment="1" applyProtection="1">
      <alignment horizontal="justify" vertical="top" wrapText="1"/>
    </xf>
    <xf numFmtId="0" fontId="8" fillId="0" borderId="8" xfId="18" applyFont="1" applyBorder="1" applyAlignment="1" applyProtection="1">
      <alignment horizontal="justify" vertical="top" wrapText="1"/>
    </xf>
    <xf numFmtId="0" fontId="8" fillId="0" borderId="9" xfId="18" applyFont="1" applyBorder="1" applyAlignment="1" applyProtection="1">
      <alignment horizontal="justify" vertical="top" wrapText="1"/>
    </xf>
    <xf numFmtId="0" fontId="8" fillId="0" borderId="6" xfId="18" applyFont="1" applyBorder="1" applyAlignment="1" applyProtection="1">
      <alignment horizontal="justify" vertical="top" wrapText="1"/>
    </xf>
    <xf numFmtId="0" fontId="8" fillId="0" borderId="45" xfId="18" applyFont="1" applyBorder="1" applyAlignment="1" applyProtection="1">
      <alignment horizontal="justify" vertical="top" wrapText="1"/>
    </xf>
    <xf numFmtId="0" fontId="16" fillId="0" borderId="51" xfId="18" applyFont="1" applyFill="1" applyBorder="1" applyAlignment="1" applyProtection="1">
      <alignment horizontal="left"/>
      <protection locked="0"/>
    </xf>
    <xf numFmtId="0" fontId="16" fillId="0" borderId="0" xfId="18" applyFont="1" applyFill="1" applyBorder="1" applyAlignment="1" applyProtection="1">
      <alignment horizontal="left"/>
      <protection locked="0"/>
    </xf>
    <xf numFmtId="0" fontId="16" fillId="0" borderId="8" xfId="18" applyFont="1" applyFill="1" applyBorder="1" applyAlignment="1" applyProtection="1">
      <alignment horizontal="left"/>
      <protection locked="0"/>
    </xf>
    <xf numFmtId="0" fontId="8" fillId="6" borderId="36" xfId="18" applyFont="1" applyFill="1" applyBorder="1" applyAlignment="1" applyProtection="1">
      <alignment horizontal="left"/>
    </xf>
    <xf numFmtId="0" fontId="8" fillId="11" borderId="41" xfId="18" applyFont="1" applyFill="1" applyBorder="1" applyAlignment="1" applyProtection="1">
      <alignment horizontal="left" vertical="center"/>
      <protection locked="0"/>
    </xf>
    <xf numFmtId="0" fontId="8" fillId="6" borderId="18" xfId="18" applyFont="1" applyFill="1" applyBorder="1" applyAlignment="1" applyProtection="1">
      <alignment horizontal="center"/>
    </xf>
    <xf numFmtId="0" fontId="8" fillId="6" borderId="34" xfId="18" applyFont="1" applyFill="1" applyBorder="1" applyAlignment="1" applyProtection="1">
      <alignment horizontal="center"/>
    </xf>
    <xf numFmtId="0" fontId="16" fillId="0" borderId="46" xfId="18" applyFont="1" applyFill="1" applyBorder="1" applyAlignment="1" applyProtection="1">
      <alignment horizontal="left" vertical="top"/>
    </xf>
    <xf numFmtId="0" fontId="16" fillId="0" borderId="2" xfId="18" applyFont="1" applyFill="1" applyBorder="1" applyAlignment="1" applyProtection="1">
      <alignment horizontal="left" vertical="top"/>
    </xf>
    <xf numFmtId="0" fontId="16" fillId="0" borderId="36" xfId="18" applyFont="1" applyFill="1" applyBorder="1" applyAlignment="1" applyProtection="1">
      <alignment horizontal="left" vertical="top"/>
    </xf>
    <xf numFmtId="0" fontId="16" fillId="0" borderId="50" xfId="18" applyFont="1" applyFill="1" applyBorder="1" applyAlignment="1" applyProtection="1">
      <alignment horizontal="left" vertical="top"/>
    </xf>
    <xf numFmtId="0" fontId="16" fillId="0" borderId="41" xfId="18" applyFont="1" applyFill="1" applyBorder="1" applyAlignment="1" applyProtection="1">
      <alignment horizontal="left" vertical="top"/>
    </xf>
    <xf numFmtId="0" fontId="16" fillId="0" borderId="42" xfId="18" applyFont="1" applyFill="1" applyBorder="1" applyAlignment="1" applyProtection="1">
      <alignment horizontal="left" vertical="top"/>
    </xf>
    <xf numFmtId="0" fontId="8" fillId="9" borderId="51" xfId="18" applyFont="1" applyFill="1" applyBorder="1" applyAlignment="1" applyProtection="1">
      <alignment horizontal="justify" vertical="top" wrapText="1"/>
    </xf>
    <xf numFmtId="0" fontId="8" fillId="9" borderId="0" xfId="18" applyFont="1" applyFill="1" applyBorder="1" applyAlignment="1" applyProtection="1">
      <alignment horizontal="justify" vertical="top" wrapText="1"/>
    </xf>
    <xf numFmtId="0" fontId="8" fillId="9" borderId="8" xfId="18" applyFont="1" applyFill="1" applyBorder="1" applyAlignment="1" applyProtection="1">
      <alignment horizontal="justify" vertical="top" wrapText="1"/>
    </xf>
    <xf numFmtId="0" fontId="8" fillId="9" borderId="52" xfId="18" applyFont="1" applyFill="1" applyBorder="1" applyAlignment="1" applyProtection="1">
      <alignment horizontal="justify" vertical="top" wrapText="1"/>
    </xf>
    <xf numFmtId="0" fontId="8" fillId="9" borderId="3" xfId="18" applyFont="1" applyFill="1" applyBorder="1" applyAlignment="1" applyProtection="1">
      <alignment horizontal="justify" vertical="top" wrapText="1"/>
    </xf>
    <xf numFmtId="0" fontId="8" fillId="9" borderId="53" xfId="18" applyFont="1" applyFill="1" applyBorder="1" applyAlignment="1" applyProtection="1">
      <alignment horizontal="justify" vertical="top" wrapText="1"/>
    </xf>
    <xf numFmtId="0" fontId="21" fillId="9" borderId="11" xfId="18" applyFont="1" applyFill="1" applyBorder="1" applyAlignment="1" applyProtection="1">
      <alignment wrapText="1"/>
    </xf>
    <xf numFmtId="0" fontId="21" fillId="9" borderId="2" xfId="18" applyFont="1" applyFill="1" applyBorder="1" applyAlignment="1" applyProtection="1">
      <alignment wrapText="1"/>
    </xf>
    <xf numFmtId="0" fontId="21" fillId="9" borderId="36" xfId="18" applyFont="1" applyFill="1" applyBorder="1" applyAlignment="1" applyProtection="1">
      <alignment wrapText="1"/>
    </xf>
    <xf numFmtId="0" fontId="22" fillId="9" borderId="11" xfId="18" applyFont="1" applyFill="1" applyBorder="1" applyAlignment="1" applyProtection="1">
      <alignment wrapText="1"/>
    </xf>
    <xf numFmtId="0" fontId="22" fillId="9" borderId="2" xfId="18" applyFont="1" applyFill="1" applyBorder="1" applyAlignment="1" applyProtection="1">
      <alignment wrapText="1"/>
    </xf>
    <xf numFmtId="0" fontId="22" fillId="9" borderId="36" xfId="18" applyFont="1" applyFill="1" applyBorder="1" applyAlignment="1" applyProtection="1">
      <alignment wrapText="1"/>
    </xf>
    <xf numFmtId="0" fontId="8" fillId="9" borderId="11" xfId="18" applyFont="1" applyFill="1" applyBorder="1" applyAlignment="1" applyProtection="1">
      <alignment horizontal="left"/>
    </xf>
    <xf numFmtId="0" fontId="8" fillId="9" borderId="2" xfId="18" applyFont="1" applyFill="1" applyBorder="1" applyAlignment="1" applyProtection="1">
      <alignment horizontal="left"/>
    </xf>
    <xf numFmtId="0" fontId="8" fillId="9" borderId="10" xfId="18" applyFont="1" applyFill="1" applyBorder="1" applyAlignment="1" applyProtection="1">
      <alignment horizontal="left"/>
    </xf>
    <xf numFmtId="0" fontId="14" fillId="0" borderId="2" xfId="0" applyFont="1" applyBorder="1" applyAlignment="1">
      <alignment wrapText="1"/>
    </xf>
    <xf numFmtId="0" fontId="14" fillId="0" borderId="36" xfId="0" applyFont="1" applyBorder="1" applyAlignment="1">
      <alignment wrapText="1"/>
    </xf>
    <xf numFmtId="0" fontId="16" fillId="0" borderId="36" xfId="18" applyFont="1" applyFill="1" applyBorder="1" applyAlignment="1" applyProtection="1">
      <alignment horizontal="center"/>
    </xf>
    <xf numFmtId="0" fontId="16" fillId="11" borderId="0" xfId="18" applyFont="1" applyFill="1" applyBorder="1" applyAlignment="1" applyProtection="1">
      <alignment horizontal="right" vertical="center" wrapText="1"/>
    </xf>
    <xf numFmtId="0" fontId="16" fillId="0" borderId="0" xfId="18" applyFont="1" applyFill="1" applyBorder="1" applyAlignment="1">
      <alignment horizontal="left"/>
    </xf>
    <xf numFmtId="0" fontId="8" fillId="9" borderId="36" xfId="18" applyFont="1" applyFill="1" applyBorder="1" applyAlignment="1" applyProtection="1">
      <alignment horizontal="left"/>
    </xf>
    <xf numFmtId="0" fontId="16" fillId="11" borderId="8" xfId="18" applyFont="1" applyFill="1" applyBorder="1" applyAlignment="1" applyProtection="1">
      <alignment horizontal="right" vertical="center" wrapText="1"/>
    </xf>
    <xf numFmtId="3" fontId="8" fillId="9" borderId="0" xfId="18" applyNumberFormat="1" applyFont="1" applyFill="1" applyBorder="1" applyAlignment="1" applyProtection="1">
      <alignment horizontal="center" vertical="top"/>
    </xf>
    <xf numFmtId="3" fontId="8" fillId="9" borderId="6" xfId="18" applyNumberFormat="1" applyFont="1" applyFill="1" applyBorder="1" applyAlignment="1" applyProtection="1">
      <alignment horizontal="center" vertical="top"/>
    </xf>
    <xf numFmtId="0" fontId="8" fillId="0" borderId="0" xfId="18" applyFont="1" applyBorder="1" applyAlignment="1" applyProtection="1">
      <alignment horizontal="center" vertical="top"/>
    </xf>
    <xf numFmtId="0" fontId="16" fillId="0" borderId="0" xfId="18" applyFont="1" applyFill="1" applyBorder="1" applyAlignment="1" applyProtection="1">
      <alignment horizontal="right" vertical="center" wrapText="1"/>
    </xf>
    <xf numFmtId="0" fontId="19" fillId="0" borderId="0" xfId="18" applyFont="1" applyFill="1" applyBorder="1" applyAlignment="1" applyProtection="1">
      <alignment horizontal="center" vertical="center" wrapText="1"/>
      <protection locked="0"/>
    </xf>
    <xf numFmtId="0" fontId="16" fillId="0" borderId="4" xfId="18" applyFont="1" applyFill="1" applyBorder="1" applyAlignment="1" applyProtection="1">
      <alignment horizontal="center"/>
    </xf>
    <xf numFmtId="0" fontId="0" fillId="0" borderId="2" xfId="0" applyBorder="1" applyAlignment="1">
      <alignment horizontal="center"/>
    </xf>
    <xf numFmtId="0" fontId="0" fillId="0" borderId="36" xfId="0" applyBorder="1" applyAlignment="1">
      <alignment horizontal="center"/>
    </xf>
    <xf numFmtId="0" fontId="4" fillId="14" borderId="48" xfId="0" applyFont="1" applyFill="1" applyBorder="1"/>
    <xf numFmtId="0" fontId="0" fillId="14" borderId="16" xfId="0" applyFill="1" applyBorder="1"/>
    <xf numFmtId="0" fontId="0" fillId="14" borderId="54" xfId="0" applyFill="1" applyBorder="1"/>
    <xf numFmtId="1" fontId="4" fillId="14" borderId="51" xfId="0" quotePrefix="1" applyNumberFormat="1" applyFont="1" applyFill="1" applyBorder="1"/>
    <xf numFmtId="1" fontId="0" fillId="14" borderId="0" xfId="0" quotePrefix="1" applyNumberFormat="1" applyFill="1" applyBorder="1"/>
    <xf numFmtId="1" fontId="0" fillId="14" borderId="55" xfId="0" quotePrefix="1" applyNumberFormat="1" applyFill="1" applyBorder="1"/>
    <xf numFmtId="0" fontId="4" fillId="14" borderId="9" xfId="0" applyFont="1" applyFill="1" applyBorder="1"/>
    <xf numFmtId="0" fontId="0" fillId="14" borderId="6" xfId="0" applyFill="1" applyBorder="1"/>
    <xf numFmtId="0" fontId="0" fillId="14" borderId="47" xfId="0" applyFill="1" applyBorder="1"/>
    <xf numFmtId="0" fontId="4" fillId="14" borderId="51" xfId="0" applyFont="1" applyFill="1" applyBorder="1"/>
    <xf numFmtId="0" fontId="0" fillId="14" borderId="0" xfId="0" applyFill="1" applyBorder="1"/>
    <xf numFmtId="0" fontId="0" fillId="14" borderId="55" xfId="0" applyFill="1" applyBorder="1"/>
  </cellXfs>
  <cellStyles count="29">
    <cellStyle name="args.style" xfId="1"/>
    <cellStyle name="Body" xfId="2"/>
    <cellStyle name="Calc Currency (0)" xfId="3"/>
    <cellStyle name="Copied" xfId="4"/>
    <cellStyle name="Dezimal [0]_NEGS" xfId="5"/>
    <cellStyle name="Dezimal_NEGS" xfId="6"/>
    <cellStyle name="Entered" xfId="7"/>
    <cellStyle name="form" xfId="8"/>
    <cellStyle name="Grey" xfId="9"/>
    <cellStyle name="Head 1" xfId="10"/>
    <cellStyle name="Header1" xfId="11"/>
    <cellStyle name="Header2" xfId="12"/>
    <cellStyle name="HEADINGS" xfId="13"/>
    <cellStyle name="HEADINGSTOP" xfId="14"/>
    <cellStyle name="Input [yellow]" xfId="15"/>
    <cellStyle name="Normal" xfId="0" builtinId="0"/>
    <cellStyle name="Normal - Style1" xfId="16"/>
    <cellStyle name="Normal_APD Information Form" xfId="17"/>
    <cellStyle name="Normal_Ouray #1 Wellbore Schem" xfId="18"/>
    <cellStyle name="Normal_WRD Federal 25-41 Forms" xfId="19"/>
    <cellStyle name="per.style" xfId="20"/>
    <cellStyle name="Percent [2]" xfId="21"/>
    <cellStyle name="regstoresfromspecstores" xfId="22"/>
    <cellStyle name="RevList" xfId="23"/>
    <cellStyle name="SHADEDSTORES" xfId="24"/>
    <cellStyle name="Shell" xfId="25"/>
    <cellStyle name="specstores" xfId="26"/>
    <cellStyle name="Standard_NEGS" xfId="27"/>
    <cellStyle name="Subtotal" xf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66675</xdr:rowOff>
    </xdr:from>
    <xdr:to>
      <xdr:col>8</xdr:col>
      <xdr:colOff>38100</xdr:colOff>
      <xdr:row>57</xdr:row>
      <xdr:rowOff>19050</xdr:rowOff>
    </xdr:to>
    <xdr:sp macro="" textlink="">
      <xdr:nvSpPr>
        <xdr:cNvPr id="4159" name="Freeform 36" descr="25%"/>
        <xdr:cNvSpPr>
          <a:spLocks/>
        </xdr:cNvSpPr>
      </xdr:nvSpPr>
      <xdr:spPr bwMode="auto">
        <a:xfrm>
          <a:off x="514350" y="8486775"/>
          <a:ext cx="257175" cy="257175"/>
        </a:xfrm>
        <a:custGeom>
          <a:avLst/>
          <a:gdLst>
            <a:gd name="T0" fmla="*/ 0 w 27"/>
            <a:gd name="T1" fmla="*/ 2147483647 h 27"/>
            <a:gd name="T2" fmla="*/ 0 w 27"/>
            <a:gd name="T3" fmla="*/ 2147483647 h 27"/>
            <a:gd name="T4" fmla="*/ 2147483647 w 27"/>
            <a:gd name="T5" fmla="*/ 2147483647 h 27"/>
            <a:gd name="T6" fmla="*/ 2147483647 w 27"/>
            <a:gd name="T7" fmla="*/ 2147483647 h 27"/>
            <a:gd name="T8" fmla="*/ 2147483647 w 27"/>
            <a:gd name="T9" fmla="*/ 2147483647 h 27"/>
            <a:gd name="T10" fmla="*/ 2147483647 w 27"/>
            <a:gd name="T11" fmla="*/ 2147483647 h 27"/>
            <a:gd name="T12" fmla="*/ 2147483647 w 27"/>
            <a:gd name="T13" fmla="*/ 2147483647 h 27"/>
            <a:gd name="T14" fmla="*/ 2147483647 w 27"/>
            <a:gd name="T15" fmla="*/ 2147483647 h 27"/>
            <a:gd name="T16" fmla="*/ 2147483647 w 27"/>
            <a:gd name="T17" fmla="*/ 2147483647 h 27"/>
            <a:gd name="T18" fmla="*/ 2147483647 w 27"/>
            <a:gd name="T19" fmla="*/ 2147483647 h 27"/>
            <a:gd name="T20" fmla="*/ 2147483647 w 27"/>
            <a:gd name="T21" fmla="*/ 2147483647 h 27"/>
            <a:gd name="T22" fmla="*/ 2147483647 w 27"/>
            <a:gd name="T23" fmla="*/ 2147483647 h 27"/>
            <a:gd name="T24" fmla="*/ 2147483647 w 27"/>
            <a:gd name="T25" fmla="*/ 2147483647 h 27"/>
            <a:gd name="T26" fmla="*/ 2147483647 w 27"/>
            <a:gd name="T27" fmla="*/ 2147483647 h 27"/>
            <a:gd name="T28" fmla="*/ 2147483647 w 27"/>
            <a:gd name="T29" fmla="*/ 2147483647 h 27"/>
            <a:gd name="T30" fmla="*/ 2147483647 w 27"/>
            <a:gd name="T31" fmla="*/ 2147483647 h 27"/>
            <a:gd name="T32" fmla="*/ 2147483647 w 27"/>
            <a:gd name="T33" fmla="*/ 2147483647 h 27"/>
            <a:gd name="T34" fmla="*/ 2147483647 w 27"/>
            <a:gd name="T35" fmla="*/ 2147483647 h 27"/>
            <a:gd name="T36" fmla="*/ 2147483647 w 27"/>
            <a:gd name="T37" fmla="*/ 2147483647 h 27"/>
            <a:gd name="T38" fmla="*/ 2147483647 w 27"/>
            <a:gd name="T39" fmla="*/ 0 h 27"/>
            <a:gd name="T40" fmla="*/ 2147483647 w 27"/>
            <a:gd name="T41" fmla="*/ 0 h 27"/>
            <a:gd name="T42" fmla="*/ 0 w 27"/>
            <a:gd name="T43" fmla="*/ 2147483647 h 27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27" h="27">
              <a:moveTo>
                <a:pt x="0" y="3"/>
              </a:moveTo>
              <a:lnTo>
                <a:pt x="0" y="6"/>
              </a:lnTo>
              <a:lnTo>
                <a:pt x="1" y="12"/>
              </a:lnTo>
              <a:lnTo>
                <a:pt x="3" y="16"/>
              </a:lnTo>
              <a:lnTo>
                <a:pt x="5" y="20"/>
              </a:lnTo>
              <a:lnTo>
                <a:pt x="9" y="23"/>
              </a:lnTo>
              <a:lnTo>
                <a:pt x="13" y="25"/>
              </a:lnTo>
              <a:lnTo>
                <a:pt x="17" y="26"/>
              </a:lnTo>
              <a:lnTo>
                <a:pt x="22" y="27"/>
              </a:lnTo>
              <a:lnTo>
                <a:pt x="26" y="27"/>
              </a:lnTo>
              <a:lnTo>
                <a:pt x="27" y="19"/>
              </a:lnTo>
              <a:lnTo>
                <a:pt x="22" y="18"/>
              </a:lnTo>
              <a:lnTo>
                <a:pt x="16" y="17"/>
              </a:lnTo>
              <a:lnTo>
                <a:pt x="14" y="15"/>
              </a:lnTo>
              <a:lnTo>
                <a:pt x="13" y="15"/>
              </a:lnTo>
              <a:lnTo>
                <a:pt x="11" y="12"/>
              </a:lnTo>
              <a:lnTo>
                <a:pt x="11" y="11"/>
              </a:lnTo>
              <a:lnTo>
                <a:pt x="10" y="10"/>
              </a:lnTo>
              <a:lnTo>
                <a:pt x="10" y="4"/>
              </a:lnTo>
              <a:lnTo>
                <a:pt x="5" y="0"/>
              </a:lnTo>
              <a:lnTo>
                <a:pt x="1" y="0"/>
              </a:lnTo>
              <a:lnTo>
                <a:pt x="0" y="3"/>
              </a:lnTo>
              <a:close/>
            </a:path>
          </a:pathLst>
        </a:custGeom>
        <a:pattFill prst="pct25">
          <a:fgClr>
            <a:srgbClr val="000000"/>
          </a:fgClr>
          <a:bgClr>
            <a:srgbClr val="FFFFFF"/>
          </a:bgClr>
        </a:pattFill>
        <a:ln>
          <a:noFill/>
        </a:ln>
        <a:extLst>
          <a:ext uri="{91240B29-F687-4F45-9708-019B960494DF}">
            <a14:hiddenLine xmlns:a14="http://schemas.microsoft.com/office/drawing/2010/main" w="9525" cap="flat" cmpd="sng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19050</xdr:colOff>
      <xdr:row>55</xdr:row>
      <xdr:rowOff>95250</xdr:rowOff>
    </xdr:from>
    <xdr:to>
      <xdr:col>8</xdr:col>
      <xdr:colOff>9525</xdr:colOff>
      <xdr:row>57</xdr:row>
      <xdr:rowOff>142875</xdr:rowOff>
    </xdr:to>
    <xdr:sp macro="" textlink="">
      <xdr:nvSpPr>
        <xdr:cNvPr id="4160" name="Freeform 34" descr="25%"/>
        <xdr:cNvSpPr>
          <a:spLocks/>
        </xdr:cNvSpPr>
      </xdr:nvSpPr>
      <xdr:spPr bwMode="auto">
        <a:xfrm>
          <a:off x="447675" y="8515350"/>
          <a:ext cx="295275" cy="295275"/>
        </a:xfrm>
        <a:custGeom>
          <a:avLst/>
          <a:gdLst>
            <a:gd name="T0" fmla="*/ 0 w 31"/>
            <a:gd name="T1" fmla="*/ 2147483647 h 31"/>
            <a:gd name="T2" fmla="*/ 0 w 31"/>
            <a:gd name="T3" fmla="*/ 2147483647 h 31"/>
            <a:gd name="T4" fmla="*/ 2147483647 w 31"/>
            <a:gd name="T5" fmla="*/ 2147483647 h 31"/>
            <a:gd name="T6" fmla="*/ 2147483647 w 31"/>
            <a:gd name="T7" fmla="*/ 2147483647 h 31"/>
            <a:gd name="T8" fmla="*/ 2147483647 w 31"/>
            <a:gd name="T9" fmla="*/ 2147483647 h 31"/>
            <a:gd name="T10" fmla="*/ 2147483647 w 31"/>
            <a:gd name="T11" fmla="*/ 2147483647 h 31"/>
            <a:gd name="T12" fmla="*/ 2147483647 w 31"/>
            <a:gd name="T13" fmla="*/ 2147483647 h 31"/>
            <a:gd name="T14" fmla="*/ 2147483647 w 31"/>
            <a:gd name="T15" fmla="*/ 2147483647 h 31"/>
            <a:gd name="T16" fmla="*/ 2147483647 w 31"/>
            <a:gd name="T17" fmla="*/ 2147483647 h 31"/>
            <a:gd name="T18" fmla="*/ 2147483647 w 31"/>
            <a:gd name="T19" fmla="*/ 2147483647 h 31"/>
            <a:gd name="T20" fmla="*/ 2147483647 w 31"/>
            <a:gd name="T21" fmla="*/ 2147483647 h 31"/>
            <a:gd name="T22" fmla="*/ 2147483647 w 31"/>
            <a:gd name="T23" fmla="*/ 2147483647 h 31"/>
            <a:gd name="T24" fmla="*/ 2147483647 w 31"/>
            <a:gd name="T25" fmla="*/ 2147483647 h 31"/>
            <a:gd name="T26" fmla="*/ 2147483647 w 31"/>
            <a:gd name="T27" fmla="*/ 2147483647 h 31"/>
            <a:gd name="T28" fmla="*/ 2147483647 w 31"/>
            <a:gd name="T29" fmla="*/ 2147483647 h 31"/>
            <a:gd name="T30" fmla="*/ 2147483647 w 31"/>
            <a:gd name="T31" fmla="*/ 2147483647 h 31"/>
            <a:gd name="T32" fmla="*/ 2147483647 w 31"/>
            <a:gd name="T33" fmla="*/ 2147483647 h 31"/>
            <a:gd name="T34" fmla="*/ 2147483647 w 31"/>
            <a:gd name="T35" fmla="*/ 2147483647 h 31"/>
            <a:gd name="T36" fmla="*/ 2147483647 w 31"/>
            <a:gd name="T37" fmla="*/ 2147483647 h 31"/>
            <a:gd name="T38" fmla="*/ 2147483647 w 31"/>
            <a:gd name="T39" fmla="*/ 0 h 31"/>
            <a:gd name="T40" fmla="*/ 2147483647 w 31"/>
            <a:gd name="T41" fmla="*/ 0 h 31"/>
            <a:gd name="T42" fmla="*/ 0 w 31"/>
            <a:gd name="T43" fmla="*/ 2147483647 h 31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31" h="31">
              <a:moveTo>
                <a:pt x="0" y="3"/>
              </a:moveTo>
              <a:lnTo>
                <a:pt x="0" y="7"/>
              </a:lnTo>
              <a:lnTo>
                <a:pt x="1" y="14"/>
              </a:lnTo>
              <a:lnTo>
                <a:pt x="3" y="18"/>
              </a:lnTo>
              <a:lnTo>
                <a:pt x="6" y="23"/>
              </a:lnTo>
              <a:lnTo>
                <a:pt x="10" y="26"/>
              </a:lnTo>
              <a:lnTo>
                <a:pt x="15" y="29"/>
              </a:lnTo>
              <a:lnTo>
                <a:pt x="20" y="30"/>
              </a:lnTo>
              <a:lnTo>
                <a:pt x="25" y="31"/>
              </a:lnTo>
              <a:lnTo>
                <a:pt x="30" y="31"/>
              </a:lnTo>
              <a:lnTo>
                <a:pt x="31" y="25"/>
              </a:lnTo>
              <a:lnTo>
                <a:pt x="24" y="23"/>
              </a:lnTo>
              <a:lnTo>
                <a:pt x="20" y="22"/>
              </a:lnTo>
              <a:lnTo>
                <a:pt x="16" y="20"/>
              </a:lnTo>
              <a:lnTo>
                <a:pt x="15" y="18"/>
              </a:lnTo>
              <a:lnTo>
                <a:pt x="15" y="19"/>
              </a:lnTo>
              <a:lnTo>
                <a:pt x="13" y="16"/>
              </a:lnTo>
              <a:lnTo>
                <a:pt x="9" y="13"/>
              </a:lnTo>
              <a:lnTo>
                <a:pt x="7" y="5"/>
              </a:lnTo>
              <a:lnTo>
                <a:pt x="6" y="0"/>
              </a:lnTo>
              <a:lnTo>
                <a:pt x="1" y="0"/>
              </a:lnTo>
              <a:lnTo>
                <a:pt x="0" y="3"/>
              </a:lnTo>
              <a:close/>
            </a:path>
          </a:pathLst>
        </a:custGeom>
        <a:pattFill prst="pct25">
          <a:fgClr>
            <a:srgbClr val="000000"/>
          </a:fgClr>
          <a:bgClr>
            <a:srgbClr val="FFFFFF"/>
          </a:bgClr>
        </a:pattFill>
        <a:ln>
          <a:noFill/>
        </a:ln>
        <a:extLst>
          <a:ext uri="{91240B29-F687-4F45-9708-019B960494DF}">
            <a14:hiddenLine xmlns:a14="http://schemas.microsoft.com/office/drawing/2010/main" w="9525" cap="flat" cmpd="sng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round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0</xdr:colOff>
      <xdr:row>55</xdr:row>
      <xdr:rowOff>133350</xdr:rowOff>
    </xdr:from>
    <xdr:to>
      <xdr:col>8</xdr:col>
      <xdr:colOff>38100</xdr:colOff>
      <xdr:row>60</xdr:row>
      <xdr:rowOff>57150</xdr:rowOff>
    </xdr:to>
    <xdr:sp macro="" textlink="">
      <xdr:nvSpPr>
        <xdr:cNvPr id="4161" name="Freeform 33" descr="25%"/>
        <xdr:cNvSpPr>
          <a:spLocks/>
        </xdr:cNvSpPr>
      </xdr:nvSpPr>
      <xdr:spPr bwMode="auto">
        <a:xfrm>
          <a:off x="152400" y="8553450"/>
          <a:ext cx="619125" cy="561975"/>
        </a:xfrm>
        <a:custGeom>
          <a:avLst/>
          <a:gdLst>
            <a:gd name="T0" fmla="*/ 0 w 64"/>
            <a:gd name="T1" fmla="*/ 2147483647 h 71"/>
            <a:gd name="T2" fmla="*/ 0 w 64"/>
            <a:gd name="T3" fmla="*/ 2147483647 h 71"/>
            <a:gd name="T4" fmla="*/ 2147483647 w 64"/>
            <a:gd name="T5" fmla="*/ 2147483647 h 71"/>
            <a:gd name="T6" fmla="*/ 2147483647 w 64"/>
            <a:gd name="T7" fmla="*/ 2147483647 h 71"/>
            <a:gd name="T8" fmla="*/ 2147483647 w 64"/>
            <a:gd name="T9" fmla="*/ 2147483647 h 71"/>
            <a:gd name="T10" fmla="*/ 2147483647 w 64"/>
            <a:gd name="T11" fmla="*/ 2147483647 h 71"/>
            <a:gd name="T12" fmla="*/ 2147483647 w 64"/>
            <a:gd name="T13" fmla="*/ 2147483647 h 71"/>
            <a:gd name="T14" fmla="*/ 2147483647 w 64"/>
            <a:gd name="T15" fmla="*/ 2147483647 h 71"/>
            <a:gd name="T16" fmla="*/ 2147483647 w 64"/>
            <a:gd name="T17" fmla="*/ 2147483647 h 71"/>
            <a:gd name="T18" fmla="*/ 2147483647 w 64"/>
            <a:gd name="T19" fmla="*/ 2147483647 h 71"/>
            <a:gd name="T20" fmla="*/ 2147483647 w 64"/>
            <a:gd name="T21" fmla="*/ 2147483647 h 71"/>
            <a:gd name="T22" fmla="*/ 2147483647 w 64"/>
            <a:gd name="T23" fmla="*/ 2147483647 h 71"/>
            <a:gd name="T24" fmla="*/ 2147483647 w 64"/>
            <a:gd name="T25" fmla="*/ 2147483647 h 71"/>
            <a:gd name="T26" fmla="*/ 2147483647 w 64"/>
            <a:gd name="T27" fmla="*/ 2147483647 h 71"/>
            <a:gd name="T28" fmla="*/ 2147483647 w 64"/>
            <a:gd name="T29" fmla="*/ 2147483647 h 71"/>
            <a:gd name="T30" fmla="*/ 2147483647 w 64"/>
            <a:gd name="T31" fmla="*/ 2147483647 h 71"/>
            <a:gd name="T32" fmla="*/ 2147483647 w 64"/>
            <a:gd name="T33" fmla="*/ 2147483647 h 71"/>
            <a:gd name="T34" fmla="*/ 2147483647 w 64"/>
            <a:gd name="T35" fmla="*/ 2147483647 h 71"/>
            <a:gd name="T36" fmla="*/ 2147483647 w 64"/>
            <a:gd name="T37" fmla="*/ 2147483647 h 71"/>
            <a:gd name="T38" fmla="*/ 2147483647 w 64"/>
            <a:gd name="T39" fmla="*/ 2147483647 h 71"/>
            <a:gd name="T40" fmla="*/ 2147483647 w 64"/>
            <a:gd name="T41" fmla="*/ 2147483647 h 71"/>
            <a:gd name="T42" fmla="*/ 2147483647 w 64"/>
            <a:gd name="T43" fmla="*/ 2147483647 h 71"/>
            <a:gd name="T44" fmla="*/ 2147483647 w 64"/>
            <a:gd name="T45" fmla="*/ 0 h 71"/>
            <a:gd name="T46" fmla="*/ 0 w 64"/>
            <a:gd name="T47" fmla="*/ 2147483647 h 71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0" t="0" r="r" b="b"/>
          <a:pathLst>
            <a:path w="64" h="71">
              <a:moveTo>
                <a:pt x="0" y="2"/>
              </a:moveTo>
              <a:lnTo>
                <a:pt x="0" y="12"/>
              </a:lnTo>
              <a:lnTo>
                <a:pt x="1" y="22"/>
              </a:lnTo>
              <a:lnTo>
                <a:pt x="3" y="30"/>
              </a:lnTo>
              <a:lnTo>
                <a:pt x="7" y="41"/>
              </a:lnTo>
              <a:lnTo>
                <a:pt x="13" y="51"/>
              </a:lnTo>
              <a:lnTo>
                <a:pt x="19" y="57"/>
              </a:lnTo>
              <a:lnTo>
                <a:pt x="26" y="63"/>
              </a:lnTo>
              <a:lnTo>
                <a:pt x="38" y="67"/>
              </a:lnTo>
              <a:lnTo>
                <a:pt x="49" y="70"/>
              </a:lnTo>
              <a:lnTo>
                <a:pt x="57" y="70"/>
              </a:lnTo>
              <a:lnTo>
                <a:pt x="64" y="71"/>
              </a:lnTo>
              <a:lnTo>
                <a:pt x="63" y="56"/>
              </a:lnTo>
              <a:lnTo>
                <a:pt x="52" y="56"/>
              </a:lnTo>
              <a:lnTo>
                <a:pt x="42" y="55"/>
              </a:lnTo>
              <a:lnTo>
                <a:pt x="34" y="52"/>
              </a:lnTo>
              <a:lnTo>
                <a:pt x="28" y="47"/>
              </a:lnTo>
              <a:lnTo>
                <a:pt x="21" y="41"/>
              </a:lnTo>
              <a:lnTo>
                <a:pt x="16" y="37"/>
              </a:lnTo>
              <a:lnTo>
                <a:pt x="12" y="28"/>
              </a:lnTo>
              <a:lnTo>
                <a:pt x="9" y="16"/>
              </a:lnTo>
              <a:lnTo>
                <a:pt x="9" y="7"/>
              </a:lnTo>
              <a:lnTo>
                <a:pt x="9" y="0"/>
              </a:lnTo>
              <a:lnTo>
                <a:pt x="0" y="2"/>
              </a:lnTo>
              <a:close/>
            </a:path>
          </a:pathLst>
        </a:custGeom>
        <a:pattFill prst="pct25">
          <a:fgClr>
            <a:srgbClr val="000000"/>
          </a:fgClr>
          <a:bgClr>
            <a:srgbClr val="FFFFFF"/>
          </a:bgClr>
        </a:pattFill>
        <a:ln>
          <a:noFill/>
        </a:ln>
        <a:extLst>
          <a:ext uri="{91240B29-F687-4F45-9708-019B960494DF}">
            <a14:hiddenLine xmlns:a14="http://schemas.microsoft.com/office/drawing/2010/main" w="9525" cap="flat" cmpd="sng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55</xdr:row>
      <xdr:rowOff>95250</xdr:rowOff>
    </xdr:from>
    <xdr:to>
      <xdr:col>8</xdr:col>
      <xdr:colOff>9525</xdr:colOff>
      <xdr:row>59</xdr:row>
      <xdr:rowOff>57150</xdr:rowOff>
    </xdr:to>
    <xdr:sp macro="" textlink="">
      <xdr:nvSpPr>
        <xdr:cNvPr id="4162" name="Freeform 32" descr="25%"/>
        <xdr:cNvSpPr>
          <a:spLocks/>
        </xdr:cNvSpPr>
      </xdr:nvSpPr>
      <xdr:spPr bwMode="auto">
        <a:xfrm>
          <a:off x="247650" y="8515350"/>
          <a:ext cx="495300" cy="504825"/>
        </a:xfrm>
        <a:custGeom>
          <a:avLst/>
          <a:gdLst>
            <a:gd name="T0" fmla="*/ 0 w 52"/>
            <a:gd name="T1" fmla="*/ 2147483647 h 54"/>
            <a:gd name="T2" fmla="*/ 0 w 52"/>
            <a:gd name="T3" fmla="*/ 2147483647 h 54"/>
            <a:gd name="T4" fmla="*/ 2147483647 w 52"/>
            <a:gd name="T5" fmla="*/ 2147483647 h 54"/>
            <a:gd name="T6" fmla="*/ 2147483647 w 52"/>
            <a:gd name="T7" fmla="*/ 2147483647 h 54"/>
            <a:gd name="T8" fmla="*/ 2147483647 w 52"/>
            <a:gd name="T9" fmla="*/ 2147483647 h 54"/>
            <a:gd name="T10" fmla="*/ 2147483647 w 52"/>
            <a:gd name="T11" fmla="*/ 2147483647 h 54"/>
            <a:gd name="T12" fmla="*/ 2147483647 w 52"/>
            <a:gd name="T13" fmla="*/ 2147483647 h 54"/>
            <a:gd name="T14" fmla="*/ 2147483647 w 52"/>
            <a:gd name="T15" fmla="*/ 2147483647 h 54"/>
            <a:gd name="T16" fmla="*/ 2147483647 w 52"/>
            <a:gd name="T17" fmla="*/ 2147483647 h 54"/>
            <a:gd name="T18" fmla="*/ 2147483647 w 52"/>
            <a:gd name="T19" fmla="*/ 2147483647 h 54"/>
            <a:gd name="T20" fmla="*/ 2147483647 w 52"/>
            <a:gd name="T21" fmla="*/ 2147483647 h 54"/>
            <a:gd name="T22" fmla="*/ 2147483647 w 52"/>
            <a:gd name="T23" fmla="*/ 2147483647 h 54"/>
            <a:gd name="T24" fmla="*/ 2147483647 w 52"/>
            <a:gd name="T25" fmla="*/ 2147483647 h 54"/>
            <a:gd name="T26" fmla="*/ 2147483647 w 52"/>
            <a:gd name="T27" fmla="*/ 2147483647 h 54"/>
            <a:gd name="T28" fmla="*/ 2147483647 w 52"/>
            <a:gd name="T29" fmla="*/ 2147483647 h 54"/>
            <a:gd name="T30" fmla="*/ 2147483647 w 52"/>
            <a:gd name="T31" fmla="*/ 2147483647 h 54"/>
            <a:gd name="T32" fmla="*/ 2147483647 w 52"/>
            <a:gd name="T33" fmla="*/ 2147483647 h 54"/>
            <a:gd name="T34" fmla="*/ 2147483647 w 52"/>
            <a:gd name="T35" fmla="*/ 2147483647 h 54"/>
            <a:gd name="T36" fmla="*/ 2147483647 w 52"/>
            <a:gd name="T37" fmla="*/ 2147483647 h 54"/>
            <a:gd name="T38" fmla="*/ 2147483647 w 52"/>
            <a:gd name="T39" fmla="*/ 0 h 54"/>
            <a:gd name="T40" fmla="*/ 2147483647 w 52"/>
            <a:gd name="T41" fmla="*/ 0 h 54"/>
            <a:gd name="T42" fmla="*/ 0 w 52"/>
            <a:gd name="T43" fmla="*/ 2147483647 h 54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0" t="0" r="r" b="b"/>
          <a:pathLst>
            <a:path w="52" h="54">
              <a:moveTo>
                <a:pt x="0" y="5"/>
              </a:moveTo>
              <a:lnTo>
                <a:pt x="0" y="13"/>
              </a:lnTo>
              <a:lnTo>
                <a:pt x="2" y="25"/>
              </a:lnTo>
              <a:lnTo>
                <a:pt x="5" y="32"/>
              </a:lnTo>
              <a:lnTo>
                <a:pt x="11" y="40"/>
              </a:lnTo>
              <a:lnTo>
                <a:pt x="18" y="46"/>
              </a:lnTo>
              <a:lnTo>
                <a:pt x="26" y="51"/>
              </a:lnTo>
              <a:lnTo>
                <a:pt x="34" y="53"/>
              </a:lnTo>
              <a:lnTo>
                <a:pt x="43" y="54"/>
              </a:lnTo>
              <a:lnTo>
                <a:pt x="52" y="54"/>
              </a:lnTo>
              <a:lnTo>
                <a:pt x="51" y="48"/>
              </a:lnTo>
              <a:lnTo>
                <a:pt x="42" y="48"/>
              </a:lnTo>
              <a:lnTo>
                <a:pt x="33" y="46"/>
              </a:lnTo>
              <a:lnTo>
                <a:pt x="27" y="43"/>
              </a:lnTo>
              <a:lnTo>
                <a:pt x="21" y="40"/>
              </a:lnTo>
              <a:lnTo>
                <a:pt x="16" y="35"/>
              </a:lnTo>
              <a:lnTo>
                <a:pt x="12" y="29"/>
              </a:lnTo>
              <a:lnTo>
                <a:pt x="8" y="22"/>
              </a:lnTo>
              <a:lnTo>
                <a:pt x="5" y="9"/>
              </a:lnTo>
              <a:lnTo>
                <a:pt x="6" y="0"/>
              </a:lnTo>
              <a:lnTo>
                <a:pt x="1" y="0"/>
              </a:lnTo>
              <a:lnTo>
                <a:pt x="0" y="5"/>
              </a:lnTo>
              <a:close/>
            </a:path>
          </a:pathLst>
        </a:custGeom>
        <a:pattFill prst="pct25">
          <a:fgClr>
            <a:srgbClr val="000000"/>
          </a:fgClr>
          <a:bgClr>
            <a:srgbClr val="FFFFFF"/>
          </a:bgClr>
        </a:pattFill>
        <a:ln>
          <a:noFill/>
        </a:ln>
        <a:extLst>
          <a:ext uri="{91240B29-F687-4F45-9708-019B960494DF}">
            <a14:hiddenLine xmlns:a14="http://schemas.microsoft.com/office/drawing/2010/main" w="9525" cap="flat" cmpd="sng">
              <a:solidFill>
                <a:srgbClr xmlns:mc="http://schemas.openxmlformats.org/markup-compatibility/2006" val="000000" mc:Ignorable="a14" a14:legacySpreadsheetColorIndex="64"/>
              </a:solidFill>
              <a:prstDash val="solid"/>
              <a:round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0</xdr:colOff>
      <xdr:row>0</xdr:row>
      <xdr:rowOff>0</xdr:rowOff>
    </xdr:from>
    <xdr:to>
      <xdr:col>8</xdr:col>
      <xdr:colOff>0</xdr:colOff>
      <xdr:row>0</xdr:row>
      <xdr:rowOff>0</xdr:rowOff>
    </xdr:to>
    <xdr:sp macro="" textlink="">
      <xdr:nvSpPr>
        <xdr:cNvPr id="4163" name="AutoShape 1"/>
        <xdr:cNvSpPr>
          <a:spLocks noChangeArrowheads="1"/>
        </xdr:cNvSpPr>
      </xdr:nvSpPr>
      <xdr:spPr bwMode="auto">
        <a:xfrm>
          <a:off x="666750" y="0"/>
          <a:ext cx="66675" cy="0"/>
        </a:xfrm>
        <a:prstGeom prst="rtTriangl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0</xdr:row>
      <xdr:rowOff>0</xdr:rowOff>
    </xdr:from>
    <xdr:to>
      <xdr:col>5</xdr:col>
      <xdr:colOff>66675</xdr:colOff>
      <xdr:row>0</xdr:row>
      <xdr:rowOff>0</xdr:rowOff>
    </xdr:to>
    <xdr:sp macro="" textlink="">
      <xdr:nvSpPr>
        <xdr:cNvPr id="4164" name="AutoShape 2"/>
        <xdr:cNvSpPr>
          <a:spLocks noChangeArrowheads="1"/>
        </xdr:cNvSpPr>
      </xdr:nvSpPr>
      <xdr:spPr bwMode="auto">
        <a:xfrm>
          <a:off x="514350" y="0"/>
          <a:ext cx="66675" cy="0"/>
        </a:xfrm>
        <a:prstGeom prst="rtTriangl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19050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165" name="AutoShape 3"/>
        <xdr:cNvSpPr>
          <a:spLocks noChangeArrowheads="1"/>
        </xdr:cNvSpPr>
      </xdr:nvSpPr>
      <xdr:spPr bwMode="auto">
        <a:xfrm rot="10800000" flipV="1">
          <a:off x="171450" y="0"/>
          <a:ext cx="76200" cy="0"/>
        </a:xfrm>
        <a:prstGeom prst="rtTriangl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29</xdr:row>
      <xdr:rowOff>28575</xdr:rowOff>
    </xdr:from>
    <xdr:to>
      <xdr:col>8</xdr:col>
      <xdr:colOff>0</xdr:colOff>
      <xdr:row>30</xdr:row>
      <xdr:rowOff>0</xdr:rowOff>
    </xdr:to>
    <xdr:sp macro="" textlink="">
      <xdr:nvSpPr>
        <xdr:cNvPr id="4166" name="AutoShape 4"/>
        <xdr:cNvSpPr>
          <a:spLocks noChangeArrowheads="1"/>
        </xdr:cNvSpPr>
      </xdr:nvSpPr>
      <xdr:spPr bwMode="auto">
        <a:xfrm>
          <a:off x="666750" y="4448175"/>
          <a:ext cx="66675" cy="123825"/>
        </a:xfrm>
        <a:prstGeom prst="rtTriangl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19050</xdr:colOff>
      <xdr:row>29</xdr:row>
      <xdr:rowOff>28575</xdr:rowOff>
    </xdr:from>
    <xdr:to>
      <xdr:col>1</xdr:col>
      <xdr:colOff>0</xdr:colOff>
      <xdr:row>30</xdr:row>
      <xdr:rowOff>0</xdr:rowOff>
    </xdr:to>
    <xdr:sp macro="" textlink="">
      <xdr:nvSpPr>
        <xdr:cNvPr id="4167" name="AutoShape 5"/>
        <xdr:cNvSpPr>
          <a:spLocks noChangeArrowheads="1"/>
        </xdr:cNvSpPr>
      </xdr:nvSpPr>
      <xdr:spPr bwMode="auto">
        <a:xfrm rot="10800000" flipV="1">
          <a:off x="19050" y="4448175"/>
          <a:ext cx="66675" cy="123825"/>
        </a:xfrm>
        <a:prstGeom prst="rtTriangl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0</xdr:colOff>
      <xdr:row>29</xdr:row>
      <xdr:rowOff>28575</xdr:rowOff>
    </xdr:from>
    <xdr:to>
      <xdr:col>8</xdr:col>
      <xdr:colOff>0</xdr:colOff>
      <xdr:row>30</xdr:row>
      <xdr:rowOff>0</xdr:rowOff>
    </xdr:to>
    <xdr:sp macro="" textlink="">
      <xdr:nvSpPr>
        <xdr:cNvPr id="4168" name="AutoShape 6"/>
        <xdr:cNvSpPr>
          <a:spLocks noChangeArrowheads="1"/>
        </xdr:cNvSpPr>
      </xdr:nvSpPr>
      <xdr:spPr bwMode="auto">
        <a:xfrm>
          <a:off x="666750" y="4448175"/>
          <a:ext cx="66675" cy="123825"/>
        </a:xfrm>
        <a:prstGeom prst="rtTriangl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19050</xdr:colOff>
      <xdr:row>29</xdr:row>
      <xdr:rowOff>28575</xdr:rowOff>
    </xdr:from>
    <xdr:to>
      <xdr:col>1</xdr:col>
      <xdr:colOff>0</xdr:colOff>
      <xdr:row>30</xdr:row>
      <xdr:rowOff>0</xdr:rowOff>
    </xdr:to>
    <xdr:sp macro="" textlink="">
      <xdr:nvSpPr>
        <xdr:cNvPr id="4169" name="AutoShape 7"/>
        <xdr:cNvSpPr>
          <a:spLocks noChangeArrowheads="1"/>
        </xdr:cNvSpPr>
      </xdr:nvSpPr>
      <xdr:spPr bwMode="auto">
        <a:xfrm rot="10800000" flipV="1">
          <a:off x="19050" y="4448175"/>
          <a:ext cx="66675" cy="123825"/>
        </a:xfrm>
        <a:prstGeom prst="rtTriangl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304800</xdr:colOff>
      <xdr:row>66</xdr:row>
      <xdr:rowOff>0</xdr:rowOff>
    </xdr:from>
    <xdr:to>
      <xdr:col>22</xdr:col>
      <xdr:colOff>9525</xdr:colOff>
      <xdr:row>66</xdr:row>
      <xdr:rowOff>0</xdr:rowOff>
    </xdr:to>
    <xdr:sp macro="" textlink="">
      <xdr:nvSpPr>
        <xdr:cNvPr id="4170" name="AutoShape 14"/>
        <xdr:cNvSpPr>
          <a:spLocks noChangeArrowheads="1"/>
        </xdr:cNvSpPr>
      </xdr:nvSpPr>
      <xdr:spPr bwMode="auto">
        <a:xfrm flipH="1">
          <a:off x="9582150" y="9877425"/>
          <a:ext cx="123825" cy="0"/>
        </a:xfrm>
        <a:prstGeom prst="rtTriangl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304800</xdr:colOff>
      <xdr:row>66</xdr:row>
      <xdr:rowOff>0</xdr:rowOff>
    </xdr:from>
    <xdr:to>
      <xdr:col>22</xdr:col>
      <xdr:colOff>9525</xdr:colOff>
      <xdr:row>66</xdr:row>
      <xdr:rowOff>0</xdr:rowOff>
    </xdr:to>
    <xdr:sp macro="" textlink="">
      <xdr:nvSpPr>
        <xdr:cNvPr id="4171" name="AutoShape 15"/>
        <xdr:cNvSpPr>
          <a:spLocks noChangeArrowheads="1"/>
        </xdr:cNvSpPr>
      </xdr:nvSpPr>
      <xdr:spPr bwMode="auto">
        <a:xfrm flipH="1" flipV="1">
          <a:off x="9582150" y="9877425"/>
          <a:ext cx="123825" cy="0"/>
        </a:xfrm>
        <a:prstGeom prst="rtTriangl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19050</xdr:colOff>
      <xdr:row>55</xdr:row>
      <xdr:rowOff>85725</xdr:rowOff>
    </xdr:from>
    <xdr:to>
      <xdr:col>8</xdr:col>
      <xdr:colOff>57150</xdr:colOff>
      <xdr:row>58</xdr:row>
      <xdr:rowOff>0</xdr:rowOff>
    </xdr:to>
    <xdr:sp macro="" textlink="">
      <xdr:nvSpPr>
        <xdr:cNvPr id="4172" name="Freeform 22"/>
        <xdr:cNvSpPr>
          <a:spLocks/>
        </xdr:cNvSpPr>
      </xdr:nvSpPr>
      <xdr:spPr bwMode="auto">
        <a:xfrm>
          <a:off x="447675" y="8505825"/>
          <a:ext cx="342900" cy="304800"/>
        </a:xfrm>
        <a:custGeom>
          <a:avLst/>
          <a:gdLst>
            <a:gd name="T0" fmla="*/ 0 w 2028"/>
            <a:gd name="T1" fmla="*/ 0 h 1895"/>
            <a:gd name="T2" fmla="*/ 0 w 2028"/>
            <a:gd name="T3" fmla="*/ 2147483647 h 1895"/>
            <a:gd name="T4" fmla="*/ 2147483647 w 2028"/>
            <a:gd name="T5" fmla="*/ 2147483647 h 1895"/>
            <a:gd name="T6" fmla="*/ 2147483647 w 2028"/>
            <a:gd name="T7" fmla="*/ 2147483647 h 1895"/>
            <a:gd name="T8" fmla="*/ 2147483647 w 2028"/>
            <a:gd name="T9" fmla="*/ 2147483647 h 1895"/>
            <a:gd name="T10" fmla="*/ 2147483647 w 2028"/>
            <a:gd name="T11" fmla="*/ 2147483647 h 1895"/>
            <a:gd name="T12" fmla="*/ 2147483647 w 2028"/>
            <a:gd name="T13" fmla="*/ 2147483647 h 1895"/>
            <a:gd name="T14" fmla="*/ 2147483647 w 2028"/>
            <a:gd name="T15" fmla="*/ 2147483647 h 1895"/>
            <a:gd name="T16" fmla="*/ 2147483647 w 2028"/>
            <a:gd name="T17" fmla="*/ 2147483647 h 1895"/>
            <a:gd name="T18" fmla="*/ 2147483647 w 2028"/>
            <a:gd name="T19" fmla="*/ 2147483647 h 1895"/>
            <a:gd name="T20" fmla="*/ 2147483647 w 2028"/>
            <a:gd name="T21" fmla="*/ 2147483647 h 1895"/>
            <a:gd name="T22" fmla="*/ 2147483647 w 2028"/>
            <a:gd name="T23" fmla="*/ 2147483647 h 1895"/>
            <a:gd name="T24" fmla="*/ 2147483647 w 2028"/>
            <a:gd name="T25" fmla="*/ 2147483647 h 1895"/>
            <a:gd name="T26" fmla="*/ 2147483647 w 2028"/>
            <a:gd name="T27" fmla="*/ 2147483647 h 1895"/>
            <a:gd name="T28" fmla="*/ 2147483647 w 2028"/>
            <a:gd name="T29" fmla="*/ 2147483647 h 1895"/>
            <a:gd name="T30" fmla="*/ 2147483647 w 2028"/>
            <a:gd name="T31" fmla="*/ 2147483647 h 1895"/>
            <a:gd name="T32" fmla="*/ 2147483647 w 2028"/>
            <a:gd name="T33" fmla="*/ 2147483647 h 1895"/>
            <a:gd name="T34" fmla="*/ 2147483647 w 2028"/>
            <a:gd name="T35" fmla="*/ 2147483647 h 1895"/>
            <a:gd name="T36" fmla="*/ 2147483647 w 2028"/>
            <a:gd name="T37" fmla="*/ 2147483647 h 1895"/>
            <a:gd name="T38" fmla="*/ 2147483647 w 2028"/>
            <a:gd name="T39" fmla="*/ 2147483647 h 1895"/>
            <a:gd name="T40" fmla="*/ 2147483647 w 2028"/>
            <a:gd name="T41" fmla="*/ 2147483647 h 1895"/>
            <a:gd name="T42" fmla="*/ 2147483647 w 2028"/>
            <a:gd name="T43" fmla="*/ 2147483647 h 1895"/>
            <a:gd name="T44" fmla="*/ 2147483647 w 2028"/>
            <a:gd name="T45" fmla="*/ 2147483647 h 1895"/>
            <a:gd name="T46" fmla="*/ 2147483647 w 2028"/>
            <a:gd name="T47" fmla="*/ 2147483647 h 1895"/>
            <a:gd name="T48" fmla="*/ 2147483647 w 2028"/>
            <a:gd name="T49" fmla="*/ 2147483647 h 1895"/>
            <a:gd name="T50" fmla="*/ 2147483647 w 2028"/>
            <a:gd name="T51" fmla="*/ 2147483647 h 1895"/>
            <a:gd name="T52" fmla="*/ 2147483647 w 2028"/>
            <a:gd name="T53" fmla="*/ 2147483647 h 1895"/>
            <a:gd name="T54" fmla="*/ 2147483647 w 2028"/>
            <a:gd name="T55" fmla="*/ 2147483647 h 1895"/>
            <a:gd name="T56" fmla="*/ 2147483647 w 2028"/>
            <a:gd name="T57" fmla="*/ 2147483647 h 1895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0" t="0" r="r" b="b"/>
          <a:pathLst>
            <a:path w="2028" h="1895">
              <a:moveTo>
                <a:pt x="0" y="0"/>
              </a:moveTo>
              <a:lnTo>
                <a:pt x="0" y="327"/>
              </a:lnTo>
              <a:lnTo>
                <a:pt x="2" y="431"/>
              </a:lnTo>
              <a:lnTo>
                <a:pt x="17" y="537"/>
              </a:lnTo>
              <a:lnTo>
                <a:pt x="32" y="635"/>
              </a:lnTo>
              <a:lnTo>
                <a:pt x="56" y="732"/>
              </a:lnTo>
              <a:lnTo>
                <a:pt x="83" y="822"/>
              </a:lnTo>
              <a:lnTo>
                <a:pt x="114" y="906"/>
              </a:lnTo>
              <a:lnTo>
                <a:pt x="147" y="986"/>
              </a:lnTo>
              <a:lnTo>
                <a:pt x="189" y="1062"/>
              </a:lnTo>
              <a:lnTo>
                <a:pt x="231" y="1140"/>
              </a:lnTo>
              <a:lnTo>
                <a:pt x="278" y="1206"/>
              </a:lnTo>
              <a:lnTo>
                <a:pt x="323" y="1272"/>
              </a:lnTo>
              <a:lnTo>
                <a:pt x="374" y="1334"/>
              </a:lnTo>
              <a:lnTo>
                <a:pt x="429" y="1395"/>
              </a:lnTo>
              <a:lnTo>
                <a:pt x="485" y="1451"/>
              </a:lnTo>
              <a:lnTo>
                <a:pt x="567" y="1524"/>
              </a:lnTo>
              <a:lnTo>
                <a:pt x="638" y="1580"/>
              </a:lnTo>
              <a:lnTo>
                <a:pt x="711" y="1635"/>
              </a:lnTo>
              <a:lnTo>
                <a:pt x="809" y="1692"/>
              </a:lnTo>
              <a:lnTo>
                <a:pt x="911" y="1746"/>
              </a:lnTo>
              <a:lnTo>
                <a:pt x="1011" y="1788"/>
              </a:lnTo>
              <a:lnTo>
                <a:pt x="1104" y="1821"/>
              </a:lnTo>
              <a:lnTo>
                <a:pt x="1200" y="1850"/>
              </a:lnTo>
              <a:lnTo>
                <a:pt x="1292" y="1869"/>
              </a:lnTo>
              <a:lnTo>
                <a:pt x="1382" y="1884"/>
              </a:lnTo>
              <a:lnTo>
                <a:pt x="1478" y="1892"/>
              </a:lnTo>
              <a:lnTo>
                <a:pt x="1568" y="1895"/>
              </a:lnTo>
              <a:lnTo>
                <a:pt x="2028" y="1895"/>
              </a:lnTo>
            </a:path>
          </a:pathLst>
        </a:custGeom>
        <a:noFill/>
        <a:ln w="127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57150</xdr:colOff>
      <xdr:row>55</xdr:row>
      <xdr:rowOff>95250</xdr:rowOff>
    </xdr:from>
    <xdr:to>
      <xdr:col>8</xdr:col>
      <xdr:colOff>66675</xdr:colOff>
      <xdr:row>59</xdr:row>
      <xdr:rowOff>0</xdr:rowOff>
    </xdr:to>
    <xdr:sp macro="" textlink="">
      <xdr:nvSpPr>
        <xdr:cNvPr id="4173" name="Freeform 23"/>
        <xdr:cNvSpPr>
          <a:spLocks/>
        </xdr:cNvSpPr>
      </xdr:nvSpPr>
      <xdr:spPr bwMode="auto">
        <a:xfrm>
          <a:off x="304800" y="8515350"/>
          <a:ext cx="495300" cy="447675"/>
        </a:xfrm>
        <a:custGeom>
          <a:avLst/>
          <a:gdLst>
            <a:gd name="T0" fmla="*/ 0 w 2028"/>
            <a:gd name="T1" fmla="*/ 0 h 1895"/>
            <a:gd name="T2" fmla="*/ 0 w 2028"/>
            <a:gd name="T3" fmla="*/ 2147483647 h 1895"/>
            <a:gd name="T4" fmla="*/ 2147483647 w 2028"/>
            <a:gd name="T5" fmla="*/ 2147483647 h 1895"/>
            <a:gd name="T6" fmla="*/ 2147483647 w 2028"/>
            <a:gd name="T7" fmla="*/ 2147483647 h 1895"/>
            <a:gd name="T8" fmla="*/ 2147483647 w 2028"/>
            <a:gd name="T9" fmla="*/ 2147483647 h 1895"/>
            <a:gd name="T10" fmla="*/ 2147483647 w 2028"/>
            <a:gd name="T11" fmla="*/ 2147483647 h 1895"/>
            <a:gd name="T12" fmla="*/ 2147483647 w 2028"/>
            <a:gd name="T13" fmla="*/ 2147483647 h 1895"/>
            <a:gd name="T14" fmla="*/ 2147483647 w 2028"/>
            <a:gd name="T15" fmla="*/ 2147483647 h 1895"/>
            <a:gd name="T16" fmla="*/ 2147483647 w 2028"/>
            <a:gd name="T17" fmla="*/ 2147483647 h 1895"/>
            <a:gd name="T18" fmla="*/ 2147483647 w 2028"/>
            <a:gd name="T19" fmla="*/ 2147483647 h 1895"/>
            <a:gd name="T20" fmla="*/ 2147483647 w 2028"/>
            <a:gd name="T21" fmla="*/ 2147483647 h 1895"/>
            <a:gd name="T22" fmla="*/ 2147483647 w 2028"/>
            <a:gd name="T23" fmla="*/ 2147483647 h 1895"/>
            <a:gd name="T24" fmla="*/ 2147483647 w 2028"/>
            <a:gd name="T25" fmla="*/ 2147483647 h 1895"/>
            <a:gd name="T26" fmla="*/ 2147483647 w 2028"/>
            <a:gd name="T27" fmla="*/ 2147483647 h 1895"/>
            <a:gd name="T28" fmla="*/ 2147483647 w 2028"/>
            <a:gd name="T29" fmla="*/ 2147483647 h 1895"/>
            <a:gd name="T30" fmla="*/ 2147483647 w 2028"/>
            <a:gd name="T31" fmla="*/ 2147483647 h 1895"/>
            <a:gd name="T32" fmla="*/ 2147483647 w 2028"/>
            <a:gd name="T33" fmla="*/ 2147483647 h 1895"/>
            <a:gd name="T34" fmla="*/ 2147483647 w 2028"/>
            <a:gd name="T35" fmla="*/ 2147483647 h 1895"/>
            <a:gd name="T36" fmla="*/ 2147483647 w 2028"/>
            <a:gd name="T37" fmla="*/ 2147483647 h 1895"/>
            <a:gd name="T38" fmla="*/ 2147483647 w 2028"/>
            <a:gd name="T39" fmla="*/ 2147483647 h 1895"/>
            <a:gd name="T40" fmla="*/ 2147483647 w 2028"/>
            <a:gd name="T41" fmla="*/ 2147483647 h 1895"/>
            <a:gd name="T42" fmla="*/ 2147483647 w 2028"/>
            <a:gd name="T43" fmla="*/ 2147483647 h 1895"/>
            <a:gd name="T44" fmla="*/ 2147483647 w 2028"/>
            <a:gd name="T45" fmla="*/ 2147483647 h 1895"/>
            <a:gd name="T46" fmla="*/ 2147483647 w 2028"/>
            <a:gd name="T47" fmla="*/ 2147483647 h 1895"/>
            <a:gd name="T48" fmla="*/ 2147483647 w 2028"/>
            <a:gd name="T49" fmla="*/ 2147483647 h 1895"/>
            <a:gd name="T50" fmla="*/ 2147483647 w 2028"/>
            <a:gd name="T51" fmla="*/ 2147483647 h 1895"/>
            <a:gd name="T52" fmla="*/ 2147483647 w 2028"/>
            <a:gd name="T53" fmla="*/ 2147483647 h 1895"/>
            <a:gd name="T54" fmla="*/ 2147483647 w 2028"/>
            <a:gd name="T55" fmla="*/ 2147483647 h 1895"/>
            <a:gd name="T56" fmla="*/ 2147483647 w 2028"/>
            <a:gd name="T57" fmla="*/ 2147483647 h 1895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0" t="0" r="r" b="b"/>
          <a:pathLst>
            <a:path w="2028" h="1895">
              <a:moveTo>
                <a:pt x="0" y="0"/>
              </a:moveTo>
              <a:lnTo>
                <a:pt x="0" y="327"/>
              </a:lnTo>
              <a:lnTo>
                <a:pt x="2" y="431"/>
              </a:lnTo>
              <a:lnTo>
                <a:pt x="17" y="537"/>
              </a:lnTo>
              <a:lnTo>
                <a:pt x="32" y="635"/>
              </a:lnTo>
              <a:lnTo>
                <a:pt x="56" y="732"/>
              </a:lnTo>
              <a:lnTo>
                <a:pt x="83" y="822"/>
              </a:lnTo>
              <a:lnTo>
                <a:pt x="114" y="906"/>
              </a:lnTo>
              <a:lnTo>
                <a:pt x="147" y="986"/>
              </a:lnTo>
              <a:lnTo>
                <a:pt x="189" y="1062"/>
              </a:lnTo>
              <a:lnTo>
                <a:pt x="231" y="1140"/>
              </a:lnTo>
              <a:lnTo>
                <a:pt x="278" y="1206"/>
              </a:lnTo>
              <a:lnTo>
                <a:pt x="323" y="1272"/>
              </a:lnTo>
              <a:lnTo>
                <a:pt x="374" y="1334"/>
              </a:lnTo>
              <a:lnTo>
                <a:pt x="429" y="1395"/>
              </a:lnTo>
              <a:lnTo>
                <a:pt x="485" y="1451"/>
              </a:lnTo>
              <a:lnTo>
                <a:pt x="567" y="1524"/>
              </a:lnTo>
              <a:lnTo>
                <a:pt x="638" y="1580"/>
              </a:lnTo>
              <a:lnTo>
                <a:pt x="711" y="1635"/>
              </a:lnTo>
              <a:lnTo>
                <a:pt x="809" y="1692"/>
              </a:lnTo>
              <a:lnTo>
                <a:pt x="911" y="1746"/>
              </a:lnTo>
              <a:lnTo>
                <a:pt x="1011" y="1788"/>
              </a:lnTo>
              <a:lnTo>
                <a:pt x="1104" y="1821"/>
              </a:lnTo>
              <a:lnTo>
                <a:pt x="1200" y="1850"/>
              </a:lnTo>
              <a:lnTo>
                <a:pt x="1292" y="1869"/>
              </a:lnTo>
              <a:lnTo>
                <a:pt x="1382" y="1884"/>
              </a:lnTo>
              <a:lnTo>
                <a:pt x="1478" y="1892"/>
              </a:lnTo>
              <a:lnTo>
                <a:pt x="1568" y="1895"/>
              </a:lnTo>
              <a:lnTo>
                <a:pt x="2028" y="1895"/>
              </a:lnTo>
            </a:path>
          </a:pathLst>
        </a:custGeom>
        <a:noFill/>
        <a:ln w="127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55</xdr:row>
      <xdr:rowOff>114300</xdr:rowOff>
    </xdr:from>
    <xdr:to>
      <xdr:col>8</xdr:col>
      <xdr:colOff>47625</xdr:colOff>
      <xdr:row>59</xdr:row>
      <xdr:rowOff>57150</xdr:rowOff>
    </xdr:to>
    <xdr:sp macro="" textlink="">
      <xdr:nvSpPr>
        <xdr:cNvPr id="4174" name="Freeform 24"/>
        <xdr:cNvSpPr>
          <a:spLocks/>
        </xdr:cNvSpPr>
      </xdr:nvSpPr>
      <xdr:spPr bwMode="auto">
        <a:xfrm>
          <a:off x="247650" y="8534400"/>
          <a:ext cx="533400" cy="485775"/>
        </a:xfrm>
        <a:custGeom>
          <a:avLst/>
          <a:gdLst>
            <a:gd name="T0" fmla="*/ 0 w 2028"/>
            <a:gd name="T1" fmla="*/ 0 h 1895"/>
            <a:gd name="T2" fmla="*/ 0 w 2028"/>
            <a:gd name="T3" fmla="*/ 2147483647 h 1895"/>
            <a:gd name="T4" fmla="*/ 2147483647 w 2028"/>
            <a:gd name="T5" fmla="*/ 2147483647 h 1895"/>
            <a:gd name="T6" fmla="*/ 2147483647 w 2028"/>
            <a:gd name="T7" fmla="*/ 2147483647 h 1895"/>
            <a:gd name="T8" fmla="*/ 2147483647 w 2028"/>
            <a:gd name="T9" fmla="*/ 2147483647 h 1895"/>
            <a:gd name="T10" fmla="*/ 2147483647 w 2028"/>
            <a:gd name="T11" fmla="*/ 2147483647 h 1895"/>
            <a:gd name="T12" fmla="*/ 2147483647 w 2028"/>
            <a:gd name="T13" fmla="*/ 2147483647 h 1895"/>
            <a:gd name="T14" fmla="*/ 2147483647 w 2028"/>
            <a:gd name="T15" fmla="*/ 2147483647 h 1895"/>
            <a:gd name="T16" fmla="*/ 2147483647 w 2028"/>
            <a:gd name="T17" fmla="*/ 2147483647 h 1895"/>
            <a:gd name="T18" fmla="*/ 2147483647 w 2028"/>
            <a:gd name="T19" fmla="*/ 2147483647 h 1895"/>
            <a:gd name="T20" fmla="*/ 2147483647 w 2028"/>
            <a:gd name="T21" fmla="*/ 2147483647 h 1895"/>
            <a:gd name="T22" fmla="*/ 2147483647 w 2028"/>
            <a:gd name="T23" fmla="*/ 2147483647 h 1895"/>
            <a:gd name="T24" fmla="*/ 2147483647 w 2028"/>
            <a:gd name="T25" fmla="*/ 2147483647 h 1895"/>
            <a:gd name="T26" fmla="*/ 2147483647 w 2028"/>
            <a:gd name="T27" fmla="*/ 2147483647 h 1895"/>
            <a:gd name="T28" fmla="*/ 2147483647 w 2028"/>
            <a:gd name="T29" fmla="*/ 2147483647 h 1895"/>
            <a:gd name="T30" fmla="*/ 2147483647 w 2028"/>
            <a:gd name="T31" fmla="*/ 2147483647 h 1895"/>
            <a:gd name="T32" fmla="*/ 2147483647 w 2028"/>
            <a:gd name="T33" fmla="*/ 2147483647 h 1895"/>
            <a:gd name="T34" fmla="*/ 2147483647 w 2028"/>
            <a:gd name="T35" fmla="*/ 2147483647 h 1895"/>
            <a:gd name="T36" fmla="*/ 2147483647 w 2028"/>
            <a:gd name="T37" fmla="*/ 2147483647 h 1895"/>
            <a:gd name="T38" fmla="*/ 2147483647 w 2028"/>
            <a:gd name="T39" fmla="*/ 2147483647 h 1895"/>
            <a:gd name="T40" fmla="*/ 2147483647 w 2028"/>
            <a:gd name="T41" fmla="*/ 2147483647 h 1895"/>
            <a:gd name="T42" fmla="*/ 2147483647 w 2028"/>
            <a:gd name="T43" fmla="*/ 2147483647 h 1895"/>
            <a:gd name="T44" fmla="*/ 2147483647 w 2028"/>
            <a:gd name="T45" fmla="*/ 2147483647 h 1895"/>
            <a:gd name="T46" fmla="*/ 2147483647 w 2028"/>
            <a:gd name="T47" fmla="*/ 2147483647 h 1895"/>
            <a:gd name="T48" fmla="*/ 2147483647 w 2028"/>
            <a:gd name="T49" fmla="*/ 2147483647 h 1895"/>
            <a:gd name="T50" fmla="*/ 2147483647 w 2028"/>
            <a:gd name="T51" fmla="*/ 2147483647 h 1895"/>
            <a:gd name="T52" fmla="*/ 2147483647 w 2028"/>
            <a:gd name="T53" fmla="*/ 2147483647 h 1895"/>
            <a:gd name="T54" fmla="*/ 2147483647 w 2028"/>
            <a:gd name="T55" fmla="*/ 2147483647 h 1895"/>
            <a:gd name="T56" fmla="*/ 2147483647 w 2028"/>
            <a:gd name="T57" fmla="*/ 2147483647 h 1895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0" t="0" r="r" b="b"/>
          <a:pathLst>
            <a:path w="2028" h="1895">
              <a:moveTo>
                <a:pt x="0" y="0"/>
              </a:moveTo>
              <a:lnTo>
                <a:pt x="0" y="327"/>
              </a:lnTo>
              <a:lnTo>
                <a:pt x="2" y="431"/>
              </a:lnTo>
              <a:lnTo>
                <a:pt x="17" y="537"/>
              </a:lnTo>
              <a:lnTo>
                <a:pt x="32" y="635"/>
              </a:lnTo>
              <a:lnTo>
                <a:pt x="56" y="732"/>
              </a:lnTo>
              <a:lnTo>
                <a:pt x="83" y="822"/>
              </a:lnTo>
              <a:lnTo>
                <a:pt x="114" y="906"/>
              </a:lnTo>
              <a:lnTo>
                <a:pt x="147" y="986"/>
              </a:lnTo>
              <a:lnTo>
                <a:pt x="189" y="1062"/>
              </a:lnTo>
              <a:lnTo>
                <a:pt x="231" y="1140"/>
              </a:lnTo>
              <a:lnTo>
                <a:pt x="278" y="1206"/>
              </a:lnTo>
              <a:lnTo>
                <a:pt x="323" y="1272"/>
              </a:lnTo>
              <a:lnTo>
                <a:pt x="374" y="1334"/>
              </a:lnTo>
              <a:lnTo>
                <a:pt x="429" y="1395"/>
              </a:lnTo>
              <a:lnTo>
                <a:pt x="485" y="1451"/>
              </a:lnTo>
              <a:lnTo>
                <a:pt x="567" y="1524"/>
              </a:lnTo>
              <a:lnTo>
                <a:pt x="638" y="1580"/>
              </a:lnTo>
              <a:lnTo>
                <a:pt x="711" y="1635"/>
              </a:lnTo>
              <a:lnTo>
                <a:pt x="809" y="1692"/>
              </a:lnTo>
              <a:lnTo>
                <a:pt x="911" y="1746"/>
              </a:lnTo>
              <a:lnTo>
                <a:pt x="1011" y="1788"/>
              </a:lnTo>
              <a:lnTo>
                <a:pt x="1104" y="1821"/>
              </a:lnTo>
              <a:lnTo>
                <a:pt x="1200" y="1850"/>
              </a:lnTo>
              <a:lnTo>
                <a:pt x="1292" y="1869"/>
              </a:lnTo>
              <a:lnTo>
                <a:pt x="1382" y="1884"/>
              </a:lnTo>
              <a:lnTo>
                <a:pt x="1478" y="1892"/>
              </a:lnTo>
              <a:lnTo>
                <a:pt x="1568" y="1895"/>
              </a:lnTo>
              <a:lnTo>
                <a:pt x="2028" y="1895"/>
              </a:lnTo>
            </a:path>
          </a:pathLst>
        </a:custGeom>
        <a:noFill/>
        <a:ln w="127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0</xdr:colOff>
      <xdr:row>55</xdr:row>
      <xdr:rowOff>76200</xdr:rowOff>
    </xdr:from>
    <xdr:to>
      <xdr:col>8</xdr:col>
      <xdr:colOff>57150</xdr:colOff>
      <xdr:row>57</xdr:row>
      <xdr:rowOff>28575</xdr:rowOff>
    </xdr:to>
    <xdr:sp macro="" textlink="">
      <xdr:nvSpPr>
        <xdr:cNvPr id="4175" name="Freeform 25"/>
        <xdr:cNvSpPr>
          <a:spLocks/>
        </xdr:cNvSpPr>
      </xdr:nvSpPr>
      <xdr:spPr bwMode="auto">
        <a:xfrm>
          <a:off x="514350" y="8496300"/>
          <a:ext cx="276225" cy="257175"/>
        </a:xfrm>
        <a:custGeom>
          <a:avLst/>
          <a:gdLst>
            <a:gd name="T0" fmla="*/ 0 w 2028"/>
            <a:gd name="T1" fmla="*/ 0 h 1895"/>
            <a:gd name="T2" fmla="*/ 0 w 2028"/>
            <a:gd name="T3" fmla="*/ 2147483647 h 1895"/>
            <a:gd name="T4" fmla="*/ 2147483647 w 2028"/>
            <a:gd name="T5" fmla="*/ 2147483647 h 1895"/>
            <a:gd name="T6" fmla="*/ 2147483647 w 2028"/>
            <a:gd name="T7" fmla="*/ 2147483647 h 1895"/>
            <a:gd name="T8" fmla="*/ 2147483647 w 2028"/>
            <a:gd name="T9" fmla="*/ 2147483647 h 1895"/>
            <a:gd name="T10" fmla="*/ 2147483647 w 2028"/>
            <a:gd name="T11" fmla="*/ 2147483647 h 1895"/>
            <a:gd name="T12" fmla="*/ 2147483647 w 2028"/>
            <a:gd name="T13" fmla="*/ 2147483647 h 1895"/>
            <a:gd name="T14" fmla="*/ 2147483647 w 2028"/>
            <a:gd name="T15" fmla="*/ 2147483647 h 1895"/>
            <a:gd name="T16" fmla="*/ 2147483647 w 2028"/>
            <a:gd name="T17" fmla="*/ 2147483647 h 1895"/>
            <a:gd name="T18" fmla="*/ 2147483647 w 2028"/>
            <a:gd name="T19" fmla="*/ 2147483647 h 1895"/>
            <a:gd name="T20" fmla="*/ 2147483647 w 2028"/>
            <a:gd name="T21" fmla="*/ 2147483647 h 1895"/>
            <a:gd name="T22" fmla="*/ 2147483647 w 2028"/>
            <a:gd name="T23" fmla="*/ 2147483647 h 1895"/>
            <a:gd name="T24" fmla="*/ 2147483647 w 2028"/>
            <a:gd name="T25" fmla="*/ 2147483647 h 1895"/>
            <a:gd name="T26" fmla="*/ 2147483647 w 2028"/>
            <a:gd name="T27" fmla="*/ 2147483647 h 1895"/>
            <a:gd name="T28" fmla="*/ 2147483647 w 2028"/>
            <a:gd name="T29" fmla="*/ 2147483647 h 1895"/>
            <a:gd name="T30" fmla="*/ 2147483647 w 2028"/>
            <a:gd name="T31" fmla="*/ 2147483647 h 1895"/>
            <a:gd name="T32" fmla="*/ 2147483647 w 2028"/>
            <a:gd name="T33" fmla="*/ 2147483647 h 1895"/>
            <a:gd name="T34" fmla="*/ 2147483647 w 2028"/>
            <a:gd name="T35" fmla="*/ 2147483647 h 1895"/>
            <a:gd name="T36" fmla="*/ 2147483647 w 2028"/>
            <a:gd name="T37" fmla="*/ 2147483647 h 1895"/>
            <a:gd name="T38" fmla="*/ 2147483647 w 2028"/>
            <a:gd name="T39" fmla="*/ 2147483647 h 1895"/>
            <a:gd name="T40" fmla="*/ 2147483647 w 2028"/>
            <a:gd name="T41" fmla="*/ 2147483647 h 1895"/>
            <a:gd name="T42" fmla="*/ 2147483647 w 2028"/>
            <a:gd name="T43" fmla="*/ 2147483647 h 1895"/>
            <a:gd name="T44" fmla="*/ 2147483647 w 2028"/>
            <a:gd name="T45" fmla="*/ 2147483647 h 1895"/>
            <a:gd name="T46" fmla="*/ 2147483647 w 2028"/>
            <a:gd name="T47" fmla="*/ 2147483647 h 1895"/>
            <a:gd name="T48" fmla="*/ 2147483647 w 2028"/>
            <a:gd name="T49" fmla="*/ 2147483647 h 1895"/>
            <a:gd name="T50" fmla="*/ 2147483647 w 2028"/>
            <a:gd name="T51" fmla="*/ 2147483647 h 1895"/>
            <a:gd name="T52" fmla="*/ 2147483647 w 2028"/>
            <a:gd name="T53" fmla="*/ 2147483647 h 1895"/>
            <a:gd name="T54" fmla="*/ 2147483647 w 2028"/>
            <a:gd name="T55" fmla="*/ 2147483647 h 1895"/>
            <a:gd name="T56" fmla="*/ 2147483647 w 2028"/>
            <a:gd name="T57" fmla="*/ 2147483647 h 1895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0" t="0" r="r" b="b"/>
          <a:pathLst>
            <a:path w="2028" h="1895">
              <a:moveTo>
                <a:pt x="0" y="0"/>
              </a:moveTo>
              <a:lnTo>
                <a:pt x="0" y="327"/>
              </a:lnTo>
              <a:lnTo>
                <a:pt x="2" y="431"/>
              </a:lnTo>
              <a:lnTo>
                <a:pt x="17" y="537"/>
              </a:lnTo>
              <a:lnTo>
                <a:pt x="32" y="635"/>
              </a:lnTo>
              <a:lnTo>
                <a:pt x="56" y="732"/>
              </a:lnTo>
              <a:lnTo>
                <a:pt x="83" y="822"/>
              </a:lnTo>
              <a:lnTo>
                <a:pt x="114" y="906"/>
              </a:lnTo>
              <a:lnTo>
                <a:pt x="147" y="986"/>
              </a:lnTo>
              <a:lnTo>
                <a:pt x="189" y="1062"/>
              </a:lnTo>
              <a:lnTo>
                <a:pt x="231" y="1140"/>
              </a:lnTo>
              <a:lnTo>
                <a:pt x="278" y="1206"/>
              </a:lnTo>
              <a:lnTo>
                <a:pt x="323" y="1272"/>
              </a:lnTo>
              <a:lnTo>
                <a:pt x="374" y="1334"/>
              </a:lnTo>
              <a:lnTo>
                <a:pt x="429" y="1395"/>
              </a:lnTo>
              <a:lnTo>
                <a:pt x="485" y="1451"/>
              </a:lnTo>
              <a:lnTo>
                <a:pt x="567" y="1524"/>
              </a:lnTo>
              <a:lnTo>
                <a:pt x="638" y="1580"/>
              </a:lnTo>
              <a:lnTo>
                <a:pt x="711" y="1635"/>
              </a:lnTo>
              <a:lnTo>
                <a:pt x="809" y="1692"/>
              </a:lnTo>
              <a:lnTo>
                <a:pt x="911" y="1746"/>
              </a:lnTo>
              <a:lnTo>
                <a:pt x="1011" y="1788"/>
              </a:lnTo>
              <a:lnTo>
                <a:pt x="1104" y="1821"/>
              </a:lnTo>
              <a:lnTo>
                <a:pt x="1200" y="1850"/>
              </a:lnTo>
              <a:lnTo>
                <a:pt x="1292" y="1869"/>
              </a:lnTo>
              <a:lnTo>
                <a:pt x="1382" y="1884"/>
              </a:lnTo>
              <a:lnTo>
                <a:pt x="1478" y="1892"/>
              </a:lnTo>
              <a:lnTo>
                <a:pt x="1568" y="1895"/>
              </a:lnTo>
              <a:lnTo>
                <a:pt x="2028" y="1895"/>
              </a:lnTo>
            </a:path>
          </a:pathLst>
        </a:custGeom>
        <a:noFill/>
        <a:ln w="127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000000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523875</xdr:colOff>
      <xdr:row>57</xdr:row>
      <xdr:rowOff>0</xdr:rowOff>
    </xdr:from>
    <xdr:to>
      <xdr:col>17</xdr:col>
      <xdr:colOff>0</xdr:colOff>
      <xdr:row>58</xdr:row>
      <xdr:rowOff>0</xdr:rowOff>
    </xdr:to>
    <xdr:sp macro="" textlink="">
      <xdr:nvSpPr>
        <xdr:cNvPr id="4176" name="AutoShape 27"/>
        <xdr:cNvSpPr>
          <a:spLocks noChangeArrowheads="1"/>
        </xdr:cNvSpPr>
      </xdr:nvSpPr>
      <xdr:spPr bwMode="auto">
        <a:xfrm flipH="1">
          <a:off x="6791325" y="8724900"/>
          <a:ext cx="104775" cy="85725"/>
        </a:xfrm>
        <a:prstGeom prst="rtTriangl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16</xdr:col>
      <xdr:colOff>523875</xdr:colOff>
      <xdr:row>59</xdr:row>
      <xdr:rowOff>0</xdr:rowOff>
    </xdr:from>
    <xdr:to>
      <xdr:col>17</xdr:col>
      <xdr:colOff>0</xdr:colOff>
      <xdr:row>59</xdr:row>
      <xdr:rowOff>85725</xdr:rowOff>
    </xdr:to>
    <xdr:sp macro="" textlink="">
      <xdr:nvSpPr>
        <xdr:cNvPr id="4177" name="AutoShape 28"/>
        <xdr:cNvSpPr>
          <a:spLocks noChangeArrowheads="1"/>
        </xdr:cNvSpPr>
      </xdr:nvSpPr>
      <xdr:spPr bwMode="auto">
        <a:xfrm flipH="1" flipV="1">
          <a:off x="6791325" y="8963025"/>
          <a:ext cx="104775" cy="85725"/>
        </a:xfrm>
        <a:prstGeom prst="rtTriangl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19050</xdr:colOff>
      <xdr:row>59</xdr:row>
      <xdr:rowOff>66675</xdr:rowOff>
    </xdr:from>
    <xdr:to>
      <xdr:col>8</xdr:col>
      <xdr:colOff>47625</xdr:colOff>
      <xdr:row>60</xdr:row>
      <xdr:rowOff>66675</xdr:rowOff>
    </xdr:to>
    <xdr:sp macro="" textlink="">
      <xdr:nvSpPr>
        <xdr:cNvPr id="4178" name="AutoShape 29"/>
        <xdr:cNvSpPr>
          <a:spLocks noChangeArrowheads="1"/>
        </xdr:cNvSpPr>
      </xdr:nvSpPr>
      <xdr:spPr bwMode="auto">
        <a:xfrm flipH="1" flipV="1">
          <a:off x="685800" y="9029700"/>
          <a:ext cx="95250" cy="85725"/>
        </a:xfrm>
        <a:prstGeom prst="rtTriangl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19050</xdr:colOff>
      <xdr:row>56</xdr:row>
      <xdr:rowOff>76200</xdr:rowOff>
    </xdr:from>
    <xdr:to>
      <xdr:col>8</xdr:col>
      <xdr:colOff>47625</xdr:colOff>
      <xdr:row>57</xdr:row>
      <xdr:rowOff>19050</xdr:rowOff>
    </xdr:to>
    <xdr:sp macro="" textlink="">
      <xdr:nvSpPr>
        <xdr:cNvPr id="4179" name="AutoShape 30"/>
        <xdr:cNvSpPr>
          <a:spLocks noChangeArrowheads="1"/>
        </xdr:cNvSpPr>
      </xdr:nvSpPr>
      <xdr:spPr bwMode="auto">
        <a:xfrm flipH="1">
          <a:off x="685800" y="8648700"/>
          <a:ext cx="95250" cy="95250"/>
        </a:xfrm>
        <a:prstGeom prst="rtTriangle">
          <a:avLst/>
        </a:prstGeom>
        <a:solidFill>
          <a:srgbClr xmlns:mc="http://schemas.openxmlformats.org/markup-compatibility/2006" xmlns:a14="http://schemas.microsoft.com/office/drawing/2010/main" val="000000" mc:Ignorable="a14" a14:legacySpreadsheetColorIndex="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76200</xdr:colOff>
      <xdr:row>50</xdr:row>
      <xdr:rowOff>66675</xdr:rowOff>
    </xdr:from>
    <xdr:to>
      <xdr:col>8</xdr:col>
      <xdr:colOff>352425</xdr:colOff>
      <xdr:row>56</xdr:row>
      <xdr:rowOff>114300</xdr:rowOff>
    </xdr:to>
    <xdr:sp macro="" textlink="">
      <xdr:nvSpPr>
        <xdr:cNvPr id="4180" name="Freeform 37"/>
        <xdr:cNvSpPr>
          <a:spLocks/>
        </xdr:cNvSpPr>
      </xdr:nvSpPr>
      <xdr:spPr bwMode="auto">
        <a:xfrm>
          <a:off x="809625" y="7724775"/>
          <a:ext cx="276225" cy="962025"/>
        </a:xfrm>
        <a:custGeom>
          <a:avLst/>
          <a:gdLst>
            <a:gd name="T0" fmla="*/ 2147483647 w 29"/>
            <a:gd name="T1" fmla="*/ 0 h 101"/>
            <a:gd name="T2" fmla="*/ 2147483647 w 29"/>
            <a:gd name="T3" fmla="*/ 0 h 101"/>
            <a:gd name="T4" fmla="*/ 2147483647 w 29"/>
            <a:gd name="T5" fmla="*/ 2147483647 h 101"/>
            <a:gd name="T6" fmla="*/ 0 w 29"/>
            <a:gd name="T7" fmla="*/ 2147483647 h 101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29" h="101">
              <a:moveTo>
                <a:pt x="22" y="0"/>
              </a:moveTo>
              <a:lnTo>
                <a:pt x="10" y="0"/>
              </a:lnTo>
              <a:lnTo>
                <a:pt x="29" y="101"/>
              </a:lnTo>
              <a:lnTo>
                <a:pt x="0" y="101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43</xdr:row>
      <xdr:rowOff>104775</xdr:rowOff>
    </xdr:from>
    <xdr:to>
      <xdr:col>8</xdr:col>
      <xdr:colOff>381000</xdr:colOff>
      <xdr:row>55</xdr:row>
      <xdr:rowOff>95250</xdr:rowOff>
    </xdr:to>
    <xdr:sp macro="" textlink="">
      <xdr:nvSpPr>
        <xdr:cNvPr id="4181" name="Freeform 39"/>
        <xdr:cNvSpPr>
          <a:spLocks/>
        </xdr:cNvSpPr>
      </xdr:nvSpPr>
      <xdr:spPr bwMode="auto">
        <a:xfrm>
          <a:off x="552450" y="6696075"/>
          <a:ext cx="561975" cy="1819275"/>
        </a:xfrm>
        <a:custGeom>
          <a:avLst/>
          <a:gdLst>
            <a:gd name="T0" fmla="*/ 2147483647 w 49"/>
            <a:gd name="T1" fmla="*/ 0 h 147"/>
            <a:gd name="T2" fmla="*/ 2147483647 w 49"/>
            <a:gd name="T3" fmla="*/ 0 h 147"/>
            <a:gd name="T4" fmla="*/ 2147483647 w 49"/>
            <a:gd name="T5" fmla="*/ 2147483647 h 147"/>
            <a:gd name="T6" fmla="*/ 0 w 49"/>
            <a:gd name="T7" fmla="*/ 2147483647 h 147"/>
            <a:gd name="T8" fmla="*/ 0 60000 65536"/>
            <a:gd name="T9" fmla="*/ 0 60000 65536"/>
            <a:gd name="T10" fmla="*/ 0 60000 65536"/>
            <a:gd name="T11" fmla="*/ 0 60000 65536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0" t="0" r="r" b="b"/>
          <a:pathLst>
            <a:path w="49" h="147">
              <a:moveTo>
                <a:pt x="49" y="0"/>
              </a:moveTo>
              <a:lnTo>
                <a:pt x="2" y="0"/>
              </a:lnTo>
              <a:lnTo>
                <a:pt x="31" y="147"/>
              </a:lnTo>
              <a:lnTo>
                <a:pt x="0" y="147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@N" TargetMode="External"/><Relationship Id="rId1" Type="http://schemas.openxmlformats.org/officeDocument/2006/relationships/hyperlink" Target="mailto:T@N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indexed="12"/>
    <pageSetUpPr fitToPage="1"/>
  </sheetPr>
  <dimension ref="A1:CW251"/>
  <sheetViews>
    <sheetView showGridLines="0" tabSelected="1" topLeftCell="I1" zoomScaleNormal="100" workbookViewId="0">
      <selection activeCell="P67" sqref="P67"/>
    </sheetView>
  </sheetViews>
  <sheetFormatPr defaultRowHeight="12.75"/>
  <cols>
    <col min="1" max="1" width="1.28515625" style="2" customWidth="1"/>
    <col min="2" max="2" width="1" style="2" customWidth="1"/>
    <col min="3" max="3" width="1.42578125" style="2" customWidth="1"/>
    <col min="4" max="4" width="2.7109375" style="2" customWidth="1"/>
    <col min="5" max="6" width="1.28515625" style="2" customWidth="1"/>
    <col min="7" max="8" width="1" style="2" customWidth="1"/>
    <col min="9" max="10" width="9.140625" style="2"/>
    <col min="11" max="11" width="24.28515625" style="2" bestFit="1" customWidth="1"/>
    <col min="12" max="12" width="6.7109375" style="2" customWidth="1"/>
    <col min="13" max="13" width="8.5703125" style="2" bestFit="1" customWidth="1"/>
    <col min="14" max="14" width="9.7109375" style="2" customWidth="1"/>
    <col min="15" max="15" width="7.28515625" style="2" customWidth="1"/>
    <col min="16" max="16" width="8.140625" style="2" customWidth="1"/>
    <col min="17" max="17" width="9.42578125" style="2" customWidth="1"/>
    <col min="18" max="19" width="9.5703125" style="2" customWidth="1"/>
    <col min="20" max="20" width="8.85546875" style="2" customWidth="1"/>
    <col min="21" max="21" width="7.7109375" style="2" customWidth="1"/>
    <col min="22" max="22" width="6.28515625" style="2" customWidth="1"/>
    <col min="23" max="23" width="5.140625" style="2" customWidth="1"/>
    <col min="24" max="24" width="22.5703125" style="1" customWidth="1"/>
    <col min="25" max="25" width="9.140625" style="1"/>
    <col min="26" max="26" width="23.5703125" style="1" bestFit="1" customWidth="1"/>
    <col min="27" max="27" width="14" style="1" bestFit="1" customWidth="1"/>
    <col min="28" max="31" width="9.85546875" style="1" customWidth="1"/>
    <col min="32" max="92" width="9.140625" style="1"/>
    <col min="93" max="16384" width="9.140625" style="2"/>
  </cols>
  <sheetData>
    <row r="1" spans="1:35" ht="12" customHeight="1">
      <c r="A1" s="143"/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5" t="s">
        <v>80</v>
      </c>
      <c r="O1" s="144"/>
      <c r="P1" s="144"/>
      <c r="Q1" s="144"/>
      <c r="R1" s="144"/>
      <c r="S1" s="144"/>
      <c r="T1" s="144"/>
      <c r="U1" s="144"/>
      <c r="V1" s="144"/>
      <c r="W1" s="144"/>
      <c r="X1" s="146"/>
    </row>
    <row r="2" spans="1:35" ht="12" customHeight="1">
      <c r="A2" s="147" t="s">
        <v>0</v>
      </c>
      <c r="B2" s="3"/>
      <c r="C2" s="3"/>
      <c r="D2" s="3"/>
      <c r="E2" s="3"/>
      <c r="F2" s="3"/>
      <c r="G2" s="3"/>
      <c r="H2" s="3"/>
      <c r="I2" s="3"/>
      <c r="J2" s="4" t="s">
        <v>70</v>
      </c>
      <c r="K2" s="5"/>
      <c r="L2" s="5"/>
      <c r="M2" s="3"/>
      <c r="N2" s="65" t="s">
        <v>1</v>
      </c>
      <c r="O2" s="4" t="s">
        <v>103</v>
      </c>
      <c r="P2" s="5"/>
      <c r="Q2" s="6"/>
      <c r="R2" s="65" t="s">
        <v>6</v>
      </c>
      <c r="S2" s="226">
        <v>4863</v>
      </c>
      <c r="T2" s="3"/>
      <c r="U2" s="181"/>
      <c r="V2" s="182"/>
      <c r="W2" s="113" t="s">
        <v>15</v>
      </c>
      <c r="X2" s="210" t="s">
        <v>158</v>
      </c>
    </row>
    <row r="3" spans="1:35" ht="12" customHeight="1">
      <c r="A3" s="147" t="s">
        <v>3</v>
      </c>
      <c r="B3" s="3"/>
      <c r="C3" s="3"/>
      <c r="D3" s="3"/>
      <c r="E3" s="3"/>
      <c r="F3" s="3"/>
      <c r="G3" s="3"/>
      <c r="H3" s="3"/>
      <c r="I3" s="3"/>
      <c r="J3" s="8" t="s">
        <v>105</v>
      </c>
      <c r="K3" s="9"/>
      <c r="L3" s="9"/>
      <c r="M3" s="3"/>
      <c r="N3" s="65" t="s">
        <v>4</v>
      </c>
      <c r="O3" s="4" t="s">
        <v>143</v>
      </c>
      <c r="P3" s="10"/>
      <c r="Q3" s="246">
        <v>17</v>
      </c>
      <c r="R3" s="246"/>
      <c r="S3" s="180">
        <f>S2+Q3</f>
        <v>4880</v>
      </c>
      <c r="T3" s="3"/>
      <c r="U3" s="3"/>
      <c r="V3" s="3"/>
      <c r="W3" s="65" t="s">
        <v>13</v>
      </c>
      <c r="X3" s="211" t="s">
        <v>138</v>
      </c>
      <c r="AA3" s="324" t="s">
        <v>146</v>
      </c>
      <c r="AB3" s="325"/>
      <c r="AC3" s="326"/>
    </row>
    <row r="4" spans="1:35" ht="12" customHeight="1">
      <c r="A4" s="147" t="s">
        <v>5</v>
      </c>
      <c r="B4" s="3"/>
      <c r="C4" s="3"/>
      <c r="D4" s="3"/>
      <c r="E4" s="3"/>
      <c r="F4" s="3"/>
      <c r="G4" s="3"/>
      <c r="H4" s="3"/>
      <c r="I4" s="3"/>
      <c r="J4" s="84" t="s">
        <v>154</v>
      </c>
      <c r="K4" s="70"/>
      <c r="L4" s="9"/>
      <c r="M4" s="3"/>
      <c r="N4" s="65" t="s">
        <v>2</v>
      </c>
      <c r="O4" s="29" t="s">
        <v>104</v>
      </c>
      <c r="P4" s="4"/>
      <c r="Q4" s="12"/>
      <c r="R4" s="3"/>
      <c r="S4" s="109"/>
      <c r="T4" s="11"/>
      <c r="U4" s="3"/>
      <c r="V4" s="3"/>
      <c r="W4" s="114" t="s">
        <v>11</v>
      </c>
      <c r="X4" s="211" t="s">
        <v>138</v>
      </c>
      <c r="AA4" s="327">
        <v>5123330150000</v>
      </c>
      <c r="AB4" s="328"/>
      <c r="AC4" s="329"/>
    </row>
    <row r="5" spans="1:35" ht="12" customHeight="1">
      <c r="A5" s="147" t="s">
        <v>56</v>
      </c>
      <c r="B5" s="3"/>
      <c r="C5" s="3"/>
      <c r="D5" s="3"/>
      <c r="E5" s="3"/>
      <c r="F5" s="3"/>
      <c r="G5" s="3"/>
      <c r="H5" s="3"/>
      <c r="I5" s="3"/>
      <c r="J5" s="85" t="s">
        <v>141</v>
      </c>
      <c r="K5" s="85" t="s">
        <v>155</v>
      </c>
      <c r="L5" s="86"/>
      <c r="M5" s="3"/>
      <c r="N5" s="66" t="s">
        <v>57</v>
      </c>
      <c r="O5" s="3"/>
      <c r="P5" s="3"/>
      <c r="Q5" s="85" t="s">
        <v>144</v>
      </c>
      <c r="R5" s="85" t="s">
        <v>156</v>
      </c>
      <c r="S5" s="86"/>
      <c r="T5" s="3"/>
      <c r="U5" s="3"/>
      <c r="V5" s="13"/>
      <c r="W5" s="234" t="s">
        <v>123</v>
      </c>
      <c r="X5" s="236">
        <v>40990</v>
      </c>
      <c r="AA5" s="333" t="s">
        <v>147</v>
      </c>
      <c r="AB5" s="334"/>
      <c r="AC5" s="335"/>
      <c r="AE5" s="106"/>
      <c r="AF5" s="106"/>
      <c r="AG5" s="106"/>
      <c r="AH5" s="106"/>
      <c r="AI5" s="26"/>
    </row>
    <row r="6" spans="1:35" ht="12" customHeight="1">
      <c r="A6" s="147"/>
      <c r="B6" s="3"/>
      <c r="C6" s="3"/>
      <c r="D6" s="3"/>
      <c r="E6" s="3"/>
      <c r="F6" s="3"/>
      <c r="G6" s="3"/>
      <c r="H6" s="3"/>
      <c r="I6" s="3"/>
      <c r="J6" s="87">
        <v>15</v>
      </c>
      <c r="K6" s="88" t="s">
        <v>125</v>
      </c>
      <c r="L6" s="88" t="s">
        <v>121</v>
      </c>
      <c r="M6" s="3"/>
      <c r="N6" s="3"/>
      <c r="O6" s="3"/>
      <c r="P6" s="3"/>
      <c r="Q6" s="87">
        <v>15</v>
      </c>
      <c r="R6" s="88" t="s">
        <v>125</v>
      </c>
      <c r="S6" s="88" t="s">
        <v>121</v>
      </c>
      <c r="T6" s="3"/>
      <c r="U6" s="3"/>
      <c r="V6" s="3"/>
      <c r="W6" s="104" t="s">
        <v>90</v>
      </c>
      <c r="X6" s="219" t="str">
        <f>J5</f>
        <v>248' FNL</v>
      </c>
      <c r="AA6" s="324"/>
      <c r="AB6" s="325"/>
      <c r="AC6" s="326"/>
    </row>
    <row r="7" spans="1:35" ht="12" customHeight="1">
      <c r="A7" s="147" t="s">
        <v>71</v>
      </c>
      <c r="B7" s="3"/>
      <c r="C7" s="3"/>
      <c r="D7" s="3"/>
      <c r="E7" s="3"/>
      <c r="F7" s="3"/>
      <c r="G7" s="3"/>
      <c r="H7" s="3"/>
      <c r="I7" s="3"/>
      <c r="J7" s="193">
        <v>40.145291999999998</v>
      </c>
      <c r="K7" s="194">
        <v>-104.65531799999999</v>
      </c>
      <c r="L7" s="195"/>
      <c r="M7" s="3"/>
      <c r="N7" s="153" t="s">
        <v>72</v>
      </c>
      <c r="O7" s="3"/>
      <c r="P7" s="3"/>
      <c r="Q7" s="3"/>
      <c r="R7" s="171">
        <v>40.132658999999997</v>
      </c>
      <c r="S7" s="172">
        <v>-104.65745</v>
      </c>
      <c r="T7" s="3"/>
      <c r="U7" s="3"/>
      <c r="V7" s="199"/>
      <c r="W7" s="104" t="s">
        <v>91</v>
      </c>
      <c r="X7" s="220" t="str">
        <f>K5</f>
        <v>1211' FWL</v>
      </c>
      <c r="Z7" s="235" t="s">
        <v>124</v>
      </c>
      <c r="AA7" s="327"/>
      <c r="AB7" s="328"/>
      <c r="AC7" s="329"/>
    </row>
    <row r="8" spans="1:35" ht="12" customHeight="1">
      <c r="A8" s="147" t="s">
        <v>73</v>
      </c>
      <c r="B8" s="3"/>
      <c r="C8" s="3"/>
      <c r="D8" s="3"/>
      <c r="E8" s="3"/>
      <c r="F8" s="3"/>
      <c r="G8" s="3"/>
      <c r="H8" s="3"/>
      <c r="I8" s="3"/>
      <c r="J8" s="171"/>
      <c r="K8" s="172"/>
      <c r="L8" s="88"/>
      <c r="M8" s="3"/>
      <c r="N8" s="153" t="s">
        <v>74</v>
      </c>
      <c r="O8" s="3"/>
      <c r="P8" s="3"/>
      <c r="Q8" s="3"/>
      <c r="R8" s="171"/>
      <c r="S8" s="172"/>
      <c r="T8" s="3"/>
      <c r="U8" s="3"/>
      <c r="V8" s="3"/>
      <c r="W8" s="104" t="s">
        <v>92</v>
      </c>
      <c r="X8" s="200">
        <v>-377</v>
      </c>
      <c r="AA8" s="333"/>
      <c r="AB8" s="334"/>
      <c r="AC8" s="335"/>
    </row>
    <row r="9" spans="1:35" ht="12" customHeight="1">
      <c r="A9" s="147" t="s">
        <v>83</v>
      </c>
      <c r="B9" s="3"/>
      <c r="C9" s="3"/>
      <c r="D9" s="3"/>
      <c r="E9" s="3"/>
      <c r="F9" s="3"/>
      <c r="G9" s="3"/>
      <c r="H9" s="3"/>
      <c r="I9" s="3"/>
      <c r="J9" s="225">
        <v>179.73</v>
      </c>
      <c r="K9" s="171" t="s">
        <v>142</v>
      </c>
      <c r="L9" s="171"/>
      <c r="M9" s="3"/>
      <c r="N9" s="153" t="s">
        <v>85</v>
      </c>
      <c r="O9" s="3"/>
      <c r="P9" s="3"/>
      <c r="Q9" s="3"/>
      <c r="R9" s="193" t="s">
        <v>149</v>
      </c>
      <c r="S9" s="194"/>
      <c r="T9" s="3"/>
      <c r="U9" s="3"/>
      <c r="V9" s="3"/>
      <c r="W9" s="104" t="s">
        <v>93</v>
      </c>
      <c r="X9" s="200">
        <v>616</v>
      </c>
      <c r="AA9" s="324"/>
      <c r="AB9" s="325"/>
      <c r="AC9" s="326"/>
    </row>
    <row r="10" spans="1:35" ht="12" customHeight="1">
      <c r="A10" s="173" t="s">
        <v>84</v>
      </c>
      <c r="B10" s="3"/>
      <c r="C10" s="3"/>
      <c r="D10" s="3"/>
      <c r="E10" s="3"/>
      <c r="F10" s="3"/>
      <c r="G10" s="3"/>
      <c r="H10" s="3"/>
      <c r="I10" s="3"/>
      <c r="J10" s="247" t="s">
        <v>96</v>
      </c>
      <c r="K10" s="247"/>
      <c r="L10" s="247"/>
      <c r="M10" s="3"/>
      <c r="N10" s="170" t="s">
        <v>86</v>
      </c>
      <c r="O10" s="3"/>
      <c r="P10" s="3"/>
      <c r="Q10" s="3"/>
      <c r="R10" s="247" t="s">
        <v>157</v>
      </c>
      <c r="S10" s="247"/>
      <c r="T10" s="3"/>
      <c r="U10" s="3"/>
      <c r="V10" s="3"/>
      <c r="W10" s="104" t="s">
        <v>94</v>
      </c>
      <c r="X10" s="221" t="str">
        <f>LEFT(X6,LEN(X6)-5)-X8&amp;"' "&amp;RIGHT(X6,3)</f>
        <v>625' FNL</v>
      </c>
      <c r="AA10" s="327"/>
      <c r="AB10" s="328"/>
      <c r="AC10" s="329"/>
    </row>
    <row r="11" spans="1:35" ht="12" customHeight="1" thickBot="1">
      <c r="A11" s="148" t="s">
        <v>82</v>
      </c>
      <c r="B11" s="14"/>
      <c r="C11" s="14"/>
      <c r="D11" s="14"/>
      <c r="E11" s="14"/>
      <c r="F11" s="14"/>
      <c r="G11" s="14"/>
      <c r="H11" s="14"/>
      <c r="I11" s="14"/>
      <c r="J11" s="87"/>
      <c r="K11" s="87"/>
      <c r="L11" s="87"/>
      <c r="M11" s="15"/>
      <c r="N11" s="184" t="s">
        <v>81</v>
      </c>
      <c r="O11" s="15"/>
      <c r="P11" s="16"/>
      <c r="Q11" s="16"/>
      <c r="R11" s="248"/>
      <c r="S11" s="248"/>
      <c r="T11" s="17"/>
      <c r="U11" s="17"/>
      <c r="V11" s="17"/>
      <c r="W11" s="104" t="s">
        <v>95</v>
      </c>
      <c r="X11" s="221" t="str">
        <f>LEFT(X7,LEN(X7)-5)-X9&amp;"' "&amp;RIGHT(X7,3)</f>
        <v>595' FWL</v>
      </c>
      <c r="AA11" s="330"/>
      <c r="AB11" s="331"/>
      <c r="AC11" s="332"/>
    </row>
    <row r="12" spans="1:35" ht="12" customHeight="1" thickBot="1">
      <c r="A12" s="243" t="s">
        <v>79</v>
      </c>
      <c r="B12" s="244"/>
      <c r="C12" s="244"/>
      <c r="D12" s="244"/>
      <c r="E12" s="244"/>
      <c r="F12" s="244"/>
      <c r="G12" s="244"/>
      <c r="H12" s="244"/>
      <c r="I12" s="244"/>
      <c r="J12" s="245"/>
      <c r="K12" s="192">
        <f>S3</f>
        <v>4880</v>
      </c>
      <c r="L12" s="15"/>
      <c r="M12" s="15"/>
      <c r="N12" s="249" t="s">
        <v>88</v>
      </c>
      <c r="O12" s="250"/>
      <c r="P12" s="118" t="s">
        <v>7</v>
      </c>
      <c r="Q12" s="174"/>
      <c r="R12" s="119"/>
      <c r="S12" s="120"/>
      <c r="T12" s="119"/>
      <c r="U12" s="119"/>
      <c r="V12" s="120"/>
      <c r="W12" s="120"/>
      <c r="X12" s="121"/>
      <c r="AB12" s="61"/>
    </row>
    <row r="13" spans="1:35" ht="12" customHeight="1">
      <c r="A13" s="149"/>
      <c r="B13" s="20"/>
      <c r="C13" s="21"/>
      <c r="D13" s="22"/>
      <c r="E13" s="22"/>
      <c r="F13" s="23"/>
      <c r="G13" s="24"/>
      <c r="H13" s="25"/>
      <c r="I13" s="3"/>
      <c r="J13" s="26"/>
      <c r="K13" s="27" t="s">
        <v>8</v>
      </c>
      <c r="L13" s="18"/>
      <c r="M13" s="18"/>
      <c r="N13" s="251"/>
      <c r="O13" s="252"/>
      <c r="P13" s="253" t="s">
        <v>10</v>
      </c>
      <c r="Q13" s="254"/>
      <c r="R13" s="253" t="s">
        <v>9</v>
      </c>
      <c r="S13" s="255"/>
      <c r="T13" s="254"/>
      <c r="U13" s="253" t="s">
        <v>113</v>
      </c>
      <c r="V13" s="322"/>
      <c r="W13" s="322"/>
      <c r="X13" s="323"/>
    </row>
    <row r="14" spans="1:35" ht="12" customHeight="1">
      <c r="A14" s="149"/>
      <c r="B14" s="20"/>
      <c r="C14" s="21"/>
      <c r="D14" s="22"/>
      <c r="E14" s="22"/>
      <c r="F14" s="23"/>
      <c r="G14" s="24"/>
      <c r="H14" s="25"/>
      <c r="I14" s="3"/>
      <c r="J14" s="26"/>
      <c r="K14" s="229"/>
      <c r="L14" s="230" t="s">
        <v>53</v>
      </c>
      <c r="M14" s="231" t="s">
        <v>52</v>
      </c>
      <c r="N14" s="263" t="s">
        <v>36</v>
      </c>
      <c r="O14" s="264"/>
      <c r="P14" s="259" t="s">
        <v>122</v>
      </c>
      <c r="Q14" s="259"/>
      <c r="R14" s="259" t="s">
        <v>54</v>
      </c>
      <c r="S14" s="260"/>
      <c r="T14" s="260"/>
      <c r="U14" s="266" t="s">
        <v>137</v>
      </c>
      <c r="V14" s="267"/>
      <c r="W14" s="267"/>
      <c r="X14" s="268"/>
      <c r="Z14" s="215" t="s">
        <v>102</v>
      </c>
      <c r="AA14" s="215" t="s">
        <v>88</v>
      </c>
      <c r="AB14" s="215" t="s">
        <v>99</v>
      </c>
      <c r="AC14" s="215" t="s">
        <v>100</v>
      </c>
      <c r="AD14" s="215" t="s">
        <v>101</v>
      </c>
    </row>
    <row r="15" spans="1:35" ht="12" customHeight="1">
      <c r="A15" s="149"/>
      <c r="B15" s="20"/>
      <c r="C15" s="21"/>
      <c r="D15" s="22"/>
      <c r="E15" s="22"/>
      <c r="F15" s="23"/>
      <c r="G15" s="24"/>
      <c r="H15" s="25"/>
      <c r="I15" s="3"/>
      <c r="J15" s="26"/>
      <c r="K15" s="198" t="str">
        <f>Z15</f>
        <v>Fox Hills</v>
      </c>
      <c r="L15" s="209"/>
      <c r="M15" s="228"/>
      <c r="N15" s="263"/>
      <c r="O15" s="265"/>
      <c r="P15" s="259"/>
      <c r="Q15" s="260"/>
      <c r="R15" s="269"/>
      <c r="S15" s="260"/>
      <c r="T15" s="260"/>
      <c r="U15" s="261"/>
      <c r="V15" s="261"/>
      <c r="W15" s="261"/>
      <c r="X15" s="262"/>
      <c r="Z15" s="216" t="s">
        <v>50</v>
      </c>
      <c r="AA15" s="216"/>
      <c r="AB15" s="217"/>
      <c r="AC15" s="218"/>
      <c r="AD15" s="218"/>
    </row>
    <row r="16" spans="1:35" ht="12" customHeight="1">
      <c r="A16" s="149"/>
      <c r="B16" s="20"/>
      <c r="C16" s="21"/>
      <c r="D16" s="22"/>
      <c r="E16" s="22"/>
      <c r="F16" s="23"/>
      <c r="G16" s="24"/>
      <c r="H16" s="25"/>
      <c r="I16" s="3"/>
      <c r="J16" s="26"/>
      <c r="K16" s="198" t="str">
        <f>Z16</f>
        <v>Parkman</v>
      </c>
      <c r="L16" s="209">
        <v>3898</v>
      </c>
      <c r="M16" s="227">
        <f>IF(AD16="","",AD16)</f>
        <v>3881</v>
      </c>
      <c r="N16" s="263" t="str">
        <f>IF(AA16="","",AA16)</f>
        <v/>
      </c>
      <c r="O16" s="265"/>
      <c r="P16" s="259" t="s">
        <v>108</v>
      </c>
      <c r="Q16" s="259"/>
      <c r="R16" s="259" t="s">
        <v>109</v>
      </c>
      <c r="S16" s="260"/>
      <c r="T16" s="260"/>
      <c r="U16" s="261" t="s">
        <v>110</v>
      </c>
      <c r="V16" s="261"/>
      <c r="W16" s="261"/>
      <c r="X16" s="262"/>
      <c r="Z16" s="216" t="s">
        <v>67</v>
      </c>
      <c r="AA16" s="216"/>
      <c r="AB16" s="217">
        <v>999</v>
      </c>
      <c r="AC16" s="218">
        <f t="shared" ref="AC16:AC26" si="0">IF(AB16="","",S$2-AB16)</f>
        <v>3864</v>
      </c>
      <c r="AD16" s="218">
        <f t="shared" ref="AD16:AD26" si="1">IF(AB16="","",AC16+Q$3)</f>
        <v>3881</v>
      </c>
    </row>
    <row r="17" spans="1:30" ht="12" customHeight="1">
      <c r="A17" s="149"/>
      <c r="B17" s="20"/>
      <c r="C17" s="21"/>
      <c r="D17" s="22"/>
      <c r="E17" s="22"/>
      <c r="F17" s="23"/>
      <c r="G17" s="24"/>
      <c r="H17" s="25"/>
      <c r="I17" s="3"/>
      <c r="J17" s="26"/>
      <c r="K17" s="198" t="str">
        <f>Z17</f>
        <v>Sussex</v>
      </c>
      <c r="L17" s="209">
        <v>4484</v>
      </c>
      <c r="M17" s="227">
        <f>IF(AD17="","",AD17)</f>
        <v>4464</v>
      </c>
      <c r="N17" s="263" t="str">
        <f>IF(AA17="","",AA17)</f>
        <v/>
      </c>
      <c r="O17" s="265"/>
      <c r="P17" s="259"/>
      <c r="Q17" s="259"/>
      <c r="R17" s="259" t="s">
        <v>22</v>
      </c>
      <c r="S17" s="260"/>
      <c r="T17" s="260"/>
      <c r="U17" s="261" t="s">
        <v>111</v>
      </c>
      <c r="V17" s="261"/>
      <c r="W17" s="261"/>
      <c r="X17" s="262"/>
      <c r="Z17" s="216" t="s">
        <v>68</v>
      </c>
      <c r="AA17" s="216"/>
      <c r="AB17" s="217">
        <v>416</v>
      </c>
      <c r="AC17" s="218">
        <f t="shared" si="0"/>
        <v>4447</v>
      </c>
      <c r="AD17" s="218">
        <f t="shared" si="1"/>
        <v>4464</v>
      </c>
    </row>
    <row r="18" spans="1:30" ht="12" customHeight="1">
      <c r="A18" s="149"/>
      <c r="B18" s="20"/>
      <c r="C18" s="21"/>
      <c r="D18" s="22"/>
      <c r="E18" s="22"/>
      <c r="F18" s="23"/>
      <c r="G18" s="24"/>
      <c r="H18" s="25"/>
      <c r="I18" s="3"/>
      <c r="J18" s="26"/>
      <c r="K18" s="198" t="str">
        <f>Z18</f>
        <v>Sharon Springs</v>
      </c>
      <c r="L18" s="209">
        <v>6920</v>
      </c>
      <c r="M18" s="227">
        <f>IF(AD18="","",AD18)</f>
        <v>6818</v>
      </c>
      <c r="N18" s="263" t="str">
        <f>IF(AA18="","",AA18)</f>
        <v/>
      </c>
      <c r="O18" s="265"/>
      <c r="P18" s="259"/>
      <c r="Q18" s="259"/>
      <c r="R18" s="259"/>
      <c r="S18" s="260"/>
      <c r="T18" s="260"/>
      <c r="U18" s="261"/>
      <c r="V18" s="261"/>
      <c r="W18" s="261"/>
      <c r="X18" s="262"/>
      <c r="Z18" s="216" t="s">
        <v>119</v>
      </c>
      <c r="AA18" s="216"/>
      <c r="AB18" s="217">
        <v>-1938</v>
      </c>
      <c r="AC18" s="218">
        <f t="shared" si="0"/>
        <v>6801</v>
      </c>
      <c r="AD18" s="218">
        <f t="shared" si="1"/>
        <v>6818</v>
      </c>
    </row>
    <row r="19" spans="1:30" ht="12" customHeight="1">
      <c r="A19" s="149"/>
      <c r="B19" s="20"/>
      <c r="C19" s="21"/>
      <c r="D19" s="22"/>
      <c r="E19" s="22"/>
      <c r="F19" s="23"/>
      <c r="G19" s="24"/>
      <c r="H19" s="25"/>
      <c r="I19" s="3"/>
      <c r="J19" s="26"/>
      <c r="K19" s="198" t="str">
        <f t="shared" ref="K19:K26" si="2">Z19</f>
        <v>Niobrara A</v>
      </c>
      <c r="L19" s="209">
        <v>7037</v>
      </c>
      <c r="M19" s="227">
        <f t="shared" ref="M19:M26" si="3">IF(AD19="","",AD19)</f>
        <v>6880</v>
      </c>
      <c r="N19" s="263" t="str">
        <f>IF(AA19="","",AA19)</f>
        <v/>
      </c>
      <c r="O19" s="265"/>
      <c r="P19" s="259" t="s">
        <v>112</v>
      </c>
      <c r="Q19" s="259"/>
      <c r="R19" s="259" t="s">
        <v>109</v>
      </c>
      <c r="S19" s="260"/>
      <c r="T19" s="260"/>
      <c r="U19" s="261" t="s">
        <v>153</v>
      </c>
      <c r="V19" s="261"/>
      <c r="W19" s="261"/>
      <c r="X19" s="262"/>
      <c r="Z19" s="216" t="s">
        <v>106</v>
      </c>
      <c r="AA19" s="216"/>
      <c r="AB19" s="217">
        <v>-2000</v>
      </c>
      <c r="AC19" s="218">
        <f t="shared" si="0"/>
        <v>6863</v>
      </c>
      <c r="AD19" s="218">
        <f t="shared" si="1"/>
        <v>6880</v>
      </c>
    </row>
    <row r="20" spans="1:30" ht="12" customHeight="1">
      <c r="A20" s="149"/>
      <c r="B20" s="20"/>
      <c r="C20" s="21"/>
      <c r="D20" s="22"/>
      <c r="E20" s="22"/>
      <c r="F20" s="23"/>
      <c r="G20" s="24"/>
      <c r="H20" s="25"/>
      <c r="I20" s="3"/>
      <c r="J20" s="196"/>
      <c r="K20" s="242" t="str">
        <f t="shared" si="2"/>
        <v>Niobrara B</v>
      </c>
      <c r="L20" s="209">
        <v>7146</v>
      </c>
      <c r="M20" s="227">
        <f t="shared" si="3"/>
        <v>6919</v>
      </c>
      <c r="N20" s="263" t="str">
        <f>IF(AA20="","",AA20)</f>
        <v/>
      </c>
      <c r="O20" s="265"/>
      <c r="P20" s="259"/>
      <c r="Q20" s="259"/>
      <c r="R20" s="259" t="s">
        <v>22</v>
      </c>
      <c r="S20" s="260"/>
      <c r="T20" s="260"/>
      <c r="U20" s="261" t="s">
        <v>111</v>
      </c>
      <c r="V20" s="261"/>
      <c r="W20" s="261"/>
      <c r="X20" s="262"/>
      <c r="Z20" s="216" t="s">
        <v>107</v>
      </c>
      <c r="AA20" s="216"/>
      <c r="AB20" s="217">
        <v>-2039</v>
      </c>
      <c r="AC20" s="218">
        <f t="shared" si="0"/>
        <v>6902</v>
      </c>
      <c r="AD20" s="218">
        <f t="shared" si="1"/>
        <v>6919</v>
      </c>
    </row>
    <row r="21" spans="1:30" ht="12" customHeight="1">
      <c r="A21" s="149"/>
      <c r="B21" s="20"/>
      <c r="C21" s="21"/>
      <c r="D21" s="22"/>
      <c r="E21" s="22"/>
      <c r="F21" s="23"/>
      <c r="G21" s="24"/>
      <c r="H21" s="25"/>
      <c r="I21" s="3"/>
      <c r="J21" s="26"/>
      <c r="K21" s="242" t="str">
        <f t="shared" si="2"/>
        <v>Niobrara B TL (Heel)</v>
      </c>
      <c r="L21" s="209">
        <v>7302</v>
      </c>
      <c r="M21" s="227">
        <f t="shared" si="3"/>
        <v>6940</v>
      </c>
      <c r="N21" s="263" t="str">
        <f>IF(AA27="","",AA27)</f>
        <v/>
      </c>
      <c r="O21" s="265"/>
      <c r="P21" s="259"/>
      <c r="Q21" s="259"/>
      <c r="R21" s="259"/>
      <c r="S21" s="260"/>
      <c r="T21" s="260"/>
      <c r="U21" s="261"/>
      <c r="V21" s="261"/>
      <c r="W21" s="261"/>
      <c r="X21" s="262"/>
      <c r="Z21" s="216" t="s">
        <v>150</v>
      </c>
      <c r="AA21" s="216"/>
      <c r="AB21" s="217">
        <v>-2060</v>
      </c>
      <c r="AC21" s="218">
        <f t="shared" si="0"/>
        <v>6923</v>
      </c>
      <c r="AD21" s="218">
        <f t="shared" si="1"/>
        <v>6940</v>
      </c>
    </row>
    <row r="22" spans="1:30" ht="12" customHeight="1">
      <c r="A22" s="149"/>
      <c r="B22" s="20"/>
      <c r="C22" s="21"/>
      <c r="D22" s="22"/>
      <c r="E22" s="22"/>
      <c r="F22" s="23"/>
      <c r="G22" s="24"/>
      <c r="H22" s="25"/>
      <c r="I22" s="3"/>
      <c r="J22" s="26"/>
      <c r="K22" s="242" t="str">
        <f t="shared" si="2"/>
        <v>Niobrara B (Toe)</v>
      </c>
      <c r="L22" s="209">
        <v>11527</v>
      </c>
      <c r="M22" s="227">
        <f t="shared" si="3"/>
        <v>6940</v>
      </c>
      <c r="N22" s="263" t="str">
        <f>IF(AA22="","",AA22)</f>
        <v/>
      </c>
      <c r="O22" s="265"/>
      <c r="P22" s="259" t="s">
        <v>114</v>
      </c>
      <c r="Q22" s="259"/>
      <c r="R22" s="259" t="s">
        <v>109</v>
      </c>
      <c r="S22" s="260"/>
      <c r="T22" s="260"/>
      <c r="U22" s="261" t="s">
        <v>139</v>
      </c>
      <c r="V22" s="261"/>
      <c r="W22" s="261"/>
      <c r="X22" s="262"/>
      <c r="Z22" s="216" t="s">
        <v>151</v>
      </c>
      <c r="AA22" s="216"/>
      <c r="AB22" s="217">
        <v>-2060</v>
      </c>
      <c r="AC22" s="218">
        <f t="shared" si="0"/>
        <v>6923</v>
      </c>
      <c r="AD22" s="218">
        <f t="shared" si="1"/>
        <v>6940</v>
      </c>
    </row>
    <row r="23" spans="1:30" ht="12" customHeight="1">
      <c r="A23" s="149"/>
      <c r="B23" s="20"/>
      <c r="C23" s="21"/>
      <c r="D23" s="22"/>
      <c r="E23" s="22"/>
      <c r="F23" s="23"/>
      <c r="G23" s="24"/>
      <c r="H23" s="25"/>
      <c r="I23" s="80"/>
      <c r="J23" s="3"/>
      <c r="K23" s="198" t="str">
        <f t="shared" si="2"/>
        <v>Niobrara C</v>
      </c>
      <c r="L23" s="209"/>
      <c r="M23" s="227">
        <f t="shared" si="3"/>
        <v>7007</v>
      </c>
      <c r="N23" s="263" t="str">
        <f>IF(AA23="","",AA23)</f>
        <v/>
      </c>
      <c r="O23" s="265"/>
      <c r="P23" s="259"/>
      <c r="Q23" s="259"/>
      <c r="R23" s="259" t="s">
        <v>115</v>
      </c>
      <c r="S23" s="260"/>
      <c r="T23" s="260"/>
      <c r="U23" s="261" t="s">
        <v>140</v>
      </c>
      <c r="V23" s="261"/>
      <c r="W23" s="261"/>
      <c r="X23" s="262"/>
      <c r="Z23" s="216" t="s">
        <v>126</v>
      </c>
      <c r="AA23" s="216"/>
      <c r="AB23" s="217">
        <v>-2127</v>
      </c>
      <c r="AC23" s="218">
        <f t="shared" si="0"/>
        <v>6990</v>
      </c>
      <c r="AD23" s="218">
        <f t="shared" si="1"/>
        <v>7007</v>
      </c>
    </row>
    <row r="24" spans="1:30" ht="12" customHeight="1">
      <c r="A24" s="149"/>
      <c r="B24" s="20"/>
      <c r="C24" s="21"/>
      <c r="D24" s="22"/>
      <c r="E24" s="22"/>
      <c r="F24" s="23"/>
      <c r="G24" s="24"/>
      <c r="H24" s="25"/>
      <c r="I24" s="80"/>
      <c r="J24" s="3"/>
      <c r="K24" s="198" t="str">
        <f t="shared" si="2"/>
        <v>Fort Hays</v>
      </c>
      <c r="L24" s="209"/>
      <c r="M24" s="227">
        <f t="shared" si="3"/>
        <v>7148</v>
      </c>
      <c r="N24" s="263" t="str">
        <f>IF(AA24="","",AA24)</f>
        <v/>
      </c>
      <c r="O24" s="265"/>
      <c r="P24" s="259"/>
      <c r="Q24" s="259"/>
      <c r="R24" s="259"/>
      <c r="S24" s="260"/>
      <c r="T24" s="260"/>
      <c r="U24" s="261"/>
      <c r="V24" s="261"/>
      <c r="W24" s="261"/>
      <c r="X24" s="262"/>
      <c r="Z24" s="216" t="s">
        <v>69</v>
      </c>
      <c r="AA24" s="216"/>
      <c r="AB24" s="217">
        <v>-2268</v>
      </c>
      <c r="AC24" s="218">
        <f t="shared" si="0"/>
        <v>7131</v>
      </c>
      <c r="AD24" s="218">
        <f t="shared" si="1"/>
        <v>7148</v>
      </c>
    </row>
    <row r="25" spans="1:30" ht="12" customHeight="1">
      <c r="A25" s="149"/>
      <c r="B25" s="20"/>
      <c r="C25" s="21"/>
      <c r="D25" s="22"/>
      <c r="E25" s="22"/>
      <c r="F25" s="23"/>
      <c r="G25" s="24"/>
      <c r="H25" s="25"/>
      <c r="I25" s="258"/>
      <c r="J25" s="258"/>
      <c r="K25" s="198" t="str">
        <f t="shared" si="2"/>
        <v>Codell</v>
      </c>
      <c r="L25" s="209"/>
      <c r="M25" s="227">
        <f t="shared" si="3"/>
        <v>7171</v>
      </c>
      <c r="N25" s="263" t="str">
        <f>IF(AA25="","",AA25)</f>
        <v/>
      </c>
      <c r="O25" s="265"/>
      <c r="P25" s="259"/>
      <c r="Q25" s="259"/>
      <c r="R25" s="259"/>
      <c r="S25" s="260"/>
      <c r="T25" s="260"/>
      <c r="U25" s="261"/>
      <c r="V25" s="261"/>
      <c r="W25" s="261"/>
      <c r="X25" s="262"/>
      <c r="Z25" s="216" t="s">
        <v>152</v>
      </c>
      <c r="AA25" s="216"/>
      <c r="AB25" s="217">
        <v>-2291</v>
      </c>
      <c r="AC25" s="218">
        <f t="shared" si="0"/>
        <v>7154</v>
      </c>
      <c r="AD25" s="218">
        <f t="shared" si="1"/>
        <v>7171</v>
      </c>
    </row>
    <row r="26" spans="1:30" ht="12" customHeight="1">
      <c r="A26" s="149"/>
      <c r="B26" s="20"/>
      <c r="C26" s="21"/>
      <c r="D26" s="22"/>
      <c r="E26" s="22"/>
      <c r="F26" s="23"/>
      <c r="G26" s="24"/>
      <c r="H26" s="25"/>
      <c r="I26" s="319" t="s">
        <v>66</v>
      </c>
      <c r="J26" s="319"/>
      <c r="K26" s="198">
        <f t="shared" si="2"/>
        <v>0</v>
      </c>
      <c r="L26" s="209"/>
      <c r="M26" s="227" t="str">
        <f t="shared" si="3"/>
        <v/>
      </c>
      <c r="N26" s="263" t="str">
        <f>IF(AA26="","",AA26)</f>
        <v/>
      </c>
      <c r="O26" s="265"/>
      <c r="P26" s="183" t="s">
        <v>14</v>
      </c>
      <c r="Q26" s="256"/>
      <c r="R26" s="256"/>
      <c r="S26" s="257"/>
      <c r="T26" s="183" t="s">
        <v>16</v>
      </c>
      <c r="U26" s="256"/>
      <c r="V26" s="256"/>
      <c r="W26" s="256"/>
      <c r="X26" s="284"/>
      <c r="Z26" s="216"/>
      <c r="AA26" s="216"/>
      <c r="AB26" s="217"/>
      <c r="AC26" s="218" t="str">
        <f t="shared" si="0"/>
        <v/>
      </c>
      <c r="AD26" s="218" t="str">
        <f t="shared" si="1"/>
        <v/>
      </c>
    </row>
    <row r="27" spans="1:30" ht="12" customHeight="1">
      <c r="A27" s="149"/>
      <c r="B27" s="20"/>
      <c r="C27" s="99"/>
      <c r="D27" s="22"/>
      <c r="E27" s="22"/>
      <c r="F27" s="101"/>
      <c r="G27" s="24"/>
      <c r="H27" s="25"/>
      <c r="I27" s="104" t="s">
        <v>59</v>
      </c>
      <c r="J27" s="201">
        <f>J31-200</f>
        <v>500</v>
      </c>
      <c r="K27" s="198"/>
      <c r="L27" s="209"/>
      <c r="M27" s="227"/>
      <c r="N27" s="263" t="str">
        <f>IF(AA21="","",AA21)</f>
        <v/>
      </c>
      <c r="O27" s="265"/>
      <c r="P27" s="281" t="s">
        <v>78</v>
      </c>
      <c r="Q27" s="282"/>
      <c r="R27" s="282"/>
      <c r="S27" s="282"/>
      <c r="T27" s="282"/>
      <c r="U27" s="282"/>
      <c r="V27" s="282"/>
      <c r="W27" s="282"/>
      <c r="X27" s="283"/>
      <c r="Z27" s="216"/>
      <c r="AA27" s="216"/>
      <c r="AB27" s="217"/>
      <c r="AC27" s="218" t="str">
        <f>IF(AB27="","",S$2-AB27)</f>
        <v/>
      </c>
      <c r="AD27" s="218" t="str">
        <f>IF(AB27="","",AC27+Q$3)</f>
        <v/>
      </c>
    </row>
    <row r="28" spans="1:30" ht="12" customHeight="1">
      <c r="A28" s="149"/>
      <c r="B28" s="20"/>
      <c r="C28" s="100"/>
      <c r="D28" s="22"/>
      <c r="E28" s="22"/>
      <c r="F28" s="102"/>
      <c r="G28" s="24"/>
      <c r="H28" s="25"/>
      <c r="I28" s="104" t="s">
        <v>60</v>
      </c>
      <c r="J28" s="202">
        <f>J27</f>
        <v>500</v>
      </c>
      <c r="K28" s="198"/>
      <c r="L28" s="209"/>
      <c r="M28" s="227" t="str">
        <f>IF(AD28="","",AD28)</f>
        <v/>
      </c>
      <c r="N28" s="263" t="str">
        <f>IF(AA28="","",AA28)</f>
        <v/>
      </c>
      <c r="O28" s="265"/>
      <c r="P28" s="275"/>
      <c r="Q28" s="276"/>
      <c r="R28" s="276"/>
      <c r="S28" s="276"/>
      <c r="T28" s="276"/>
      <c r="U28" s="276"/>
      <c r="V28" s="276"/>
      <c r="W28" s="276"/>
      <c r="X28" s="277"/>
      <c r="Z28" s="216"/>
      <c r="AA28" s="216"/>
      <c r="AB28" s="217"/>
      <c r="AC28" s="218" t="str">
        <f>IF(AB28="","",S$2-AB28)</f>
        <v/>
      </c>
      <c r="AD28" s="218" t="str">
        <f>IF(AB28="","",AC28+Q$3)</f>
        <v/>
      </c>
    </row>
    <row r="29" spans="1:30" ht="12" customHeight="1">
      <c r="A29" s="149"/>
      <c r="B29" s="20"/>
      <c r="C29" s="100"/>
      <c r="D29" s="22"/>
      <c r="E29" s="22"/>
      <c r="F29" s="102"/>
      <c r="G29" s="24"/>
      <c r="H29" s="25"/>
      <c r="I29" s="81"/>
      <c r="J29" s="3"/>
      <c r="K29" s="198"/>
      <c r="L29" s="209"/>
      <c r="M29" s="227" t="str">
        <f>IF(AD29="","",AD29)</f>
        <v/>
      </c>
      <c r="N29" s="263" t="str">
        <f>IF(AA29="","",AA29)</f>
        <v/>
      </c>
      <c r="O29" s="265"/>
      <c r="P29" s="278"/>
      <c r="Q29" s="279"/>
      <c r="R29" s="279"/>
      <c r="S29" s="279"/>
      <c r="T29" s="279"/>
      <c r="U29" s="279"/>
      <c r="V29" s="279"/>
      <c r="W29" s="279"/>
      <c r="X29" s="280"/>
      <c r="Z29" s="216"/>
      <c r="AA29" s="216"/>
      <c r="AB29" s="217"/>
      <c r="AC29" s="218" t="str">
        <f>IF(AB29="","",S$2-AB29)</f>
        <v/>
      </c>
      <c r="AD29" s="218" t="str">
        <f>IF(AB29="","",AC29+Q$3)</f>
        <v/>
      </c>
    </row>
    <row r="30" spans="1:30" ht="12" customHeight="1">
      <c r="A30" s="150"/>
      <c r="B30" s="33"/>
      <c r="C30" s="100"/>
      <c r="D30" s="22"/>
      <c r="E30" s="22"/>
      <c r="F30" s="102"/>
      <c r="G30" s="21"/>
      <c r="H30" s="34"/>
      <c r="I30" s="319" t="s">
        <v>65</v>
      </c>
      <c r="J30" s="319"/>
      <c r="K30" s="198"/>
      <c r="L30" s="209"/>
      <c r="M30" s="227" t="str">
        <f>IF(AD30="","",AD30)</f>
        <v/>
      </c>
      <c r="N30" s="263" t="str">
        <f>IF(AA30="","",AA30)</f>
        <v/>
      </c>
      <c r="O30" s="265"/>
      <c r="P30" s="270" t="s">
        <v>12</v>
      </c>
      <c r="Q30" s="271"/>
      <c r="R30" s="271"/>
      <c r="S30" s="271"/>
      <c r="T30" s="271"/>
      <c r="U30" s="271"/>
      <c r="V30" s="271"/>
      <c r="W30" s="271"/>
      <c r="X30" s="272"/>
      <c r="Z30" s="216"/>
      <c r="AA30" s="216"/>
      <c r="AB30" s="217"/>
      <c r="AC30" s="218" t="str">
        <f>IF(AB30="","",S$2-AB30)</f>
        <v/>
      </c>
      <c r="AD30" s="218" t="str">
        <f>IF(AB30="","",AC30+Q$3)</f>
        <v/>
      </c>
    </row>
    <row r="31" spans="1:30" ht="12" customHeight="1">
      <c r="A31" s="20"/>
      <c r="B31" s="35"/>
      <c r="C31" s="100"/>
      <c r="D31" s="22"/>
      <c r="E31" s="22"/>
      <c r="F31" s="102"/>
      <c r="G31" s="64"/>
      <c r="H31" s="64"/>
      <c r="I31" s="104" t="s">
        <v>59</v>
      </c>
      <c r="J31" s="222">
        <v>700</v>
      </c>
      <c r="K31" s="198"/>
      <c r="L31" s="209"/>
      <c r="M31" s="228"/>
      <c r="N31" s="263" t="str">
        <f>IF(AA31="","",AA31)</f>
        <v/>
      </c>
      <c r="O31" s="265"/>
      <c r="P31" s="294"/>
      <c r="Q31" s="295"/>
      <c r="R31" s="295"/>
      <c r="S31" s="295"/>
      <c r="T31" s="295"/>
      <c r="U31" s="295"/>
      <c r="V31" s="295"/>
      <c r="W31" s="295"/>
      <c r="X31" s="296"/>
      <c r="Z31" s="216"/>
      <c r="AA31" s="216"/>
      <c r="AB31" s="217"/>
      <c r="AC31" s="218" t="str">
        <f>IF(AB31="","",S$2-AB31)</f>
        <v/>
      </c>
      <c r="AD31" s="218" t="str">
        <f>IF(AB31="","",AC31+Q$3)</f>
        <v/>
      </c>
    </row>
    <row r="32" spans="1:30" ht="12" customHeight="1" thickBot="1">
      <c r="A32" s="20"/>
      <c r="B32" s="3"/>
      <c r="C32" s="100"/>
      <c r="D32" s="22"/>
      <c r="E32" s="22"/>
      <c r="F32" s="102"/>
      <c r="G32" s="3"/>
      <c r="H32" s="3"/>
      <c r="I32" s="104" t="s">
        <v>60</v>
      </c>
      <c r="J32" s="223">
        <v>700</v>
      </c>
      <c r="K32" s="198"/>
      <c r="L32" s="209"/>
      <c r="M32" s="227"/>
      <c r="N32" s="263" t="str">
        <f>IF(AA32="","",AA32)</f>
        <v/>
      </c>
      <c r="O32" s="265"/>
      <c r="P32" s="297"/>
      <c r="Q32" s="298"/>
      <c r="R32" s="298"/>
      <c r="S32" s="298"/>
      <c r="T32" s="298"/>
      <c r="U32" s="298"/>
      <c r="V32" s="298"/>
      <c r="W32" s="298"/>
      <c r="X32" s="299"/>
      <c r="Z32" s="216"/>
      <c r="AA32" s="216"/>
      <c r="AB32" s="217"/>
      <c r="AC32" s="218"/>
      <c r="AD32" s="218"/>
    </row>
    <row r="33" spans="1:92" ht="12" customHeight="1">
      <c r="A33" s="20"/>
      <c r="B33" s="35"/>
      <c r="C33" s="100"/>
      <c r="D33" s="22"/>
      <c r="E33" s="22"/>
      <c r="F33" s="102"/>
      <c r="G33" s="103"/>
      <c r="H33" s="36"/>
      <c r="I33" s="3"/>
      <c r="J33" s="3"/>
      <c r="K33" s="116" t="s">
        <v>17</v>
      </c>
      <c r="L33" s="117"/>
      <c r="M33" s="122"/>
      <c r="N33" s="122"/>
      <c r="O33" s="123"/>
      <c r="P33" s="124" t="s">
        <v>18</v>
      </c>
      <c r="Q33" s="124"/>
      <c r="R33" s="117"/>
      <c r="S33" s="286"/>
      <c r="T33" s="286"/>
      <c r="U33" s="286"/>
      <c r="V33" s="286"/>
      <c r="W33" s="286"/>
      <c r="X33" s="287"/>
      <c r="Z33" s="216"/>
      <c r="AA33" s="216"/>
      <c r="AB33" s="217"/>
      <c r="AC33" s="218"/>
      <c r="AD33" s="218"/>
    </row>
    <row r="34" spans="1:92" ht="12" customHeight="1">
      <c r="A34" s="20"/>
      <c r="B34" s="35"/>
      <c r="C34" s="100"/>
      <c r="D34" s="22"/>
      <c r="E34" s="22"/>
      <c r="F34" s="102"/>
      <c r="G34" s="40"/>
      <c r="H34" s="22"/>
      <c r="I34" s="3"/>
      <c r="J34" s="3"/>
      <c r="K34" s="125" t="s">
        <v>19</v>
      </c>
      <c r="L34" s="321" t="s">
        <v>10</v>
      </c>
      <c r="M34" s="321"/>
      <c r="N34" s="321"/>
      <c r="O34" s="321"/>
      <c r="P34" s="28" t="s">
        <v>20</v>
      </c>
      <c r="Q34" s="28" t="s">
        <v>21</v>
      </c>
      <c r="R34" s="28" t="s">
        <v>22</v>
      </c>
      <c r="S34" s="253" t="s">
        <v>23</v>
      </c>
      <c r="T34" s="255"/>
      <c r="U34" s="255"/>
      <c r="V34" s="255"/>
      <c r="W34" s="255"/>
      <c r="X34" s="311"/>
    </row>
    <row r="35" spans="1:92" ht="12.75" customHeight="1">
      <c r="A35" s="20"/>
      <c r="B35" s="38"/>
      <c r="C35" s="100"/>
      <c r="D35" s="22"/>
      <c r="E35" s="22"/>
      <c r="F35" s="102"/>
      <c r="G35" s="38"/>
      <c r="H35" s="22"/>
      <c r="I35" s="22"/>
      <c r="J35" s="22"/>
      <c r="K35" s="127" t="s">
        <v>51</v>
      </c>
      <c r="L35" s="67"/>
      <c r="M35" s="185">
        <v>0</v>
      </c>
      <c r="N35" s="69">
        <f>J32</f>
        <v>700</v>
      </c>
      <c r="O35" s="68"/>
      <c r="P35" s="39">
        <v>8.4</v>
      </c>
      <c r="Q35" s="39" t="s">
        <v>127</v>
      </c>
      <c r="R35" s="39" t="s">
        <v>128</v>
      </c>
      <c r="S35" s="306" t="s">
        <v>129</v>
      </c>
      <c r="T35" s="307"/>
      <c r="U35" s="307"/>
      <c r="V35" s="307"/>
      <c r="W35" s="307"/>
      <c r="X35" s="308"/>
      <c r="Z35" s="232" t="s">
        <v>120</v>
      </c>
      <c r="AA35" s="241" t="s">
        <v>148</v>
      </c>
    </row>
    <row r="36" spans="1:92" ht="12" customHeight="1">
      <c r="A36" s="20"/>
      <c r="B36" s="38"/>
      <c r="C36" s="100"/>
      <c r="D36" s="40"/>
      <c r="E36" s="40"/>
      <c r="F36" s="102"/>
      <c r="G36" s="320"/>
      <c r="H36" s="320"/>
      <c r="I36" s="320"/>
      <c r="J36" s="320"/>
      <c r="K36" s="128" t="s">
        <v>51</v>
      </c>
      <c r="L36" s="67"/>
      <c r="M36" s="185">
        <f>N35</f>
        <v>700</v>
      </c>
      <c r="N36" s="69">
        <f>M18-500</f>
        <v>6318</v>
      </c>
      <c r="O36" s="68"/>
      <c r="P36" s="41">
        <v>8.4</v>
      </c>
      <c r="Q36" s="41" t="s">
        <v>130</v>
      </c>
      <c r="R36" s="41" t="s">
        <v>128</v>
      </c>
      <c r="S36" s="306" t="s">
        <v>131</v>
      </c>
      <c r="T36" s="307"/>
      <c r="U36" s="307"/>
      <c r="V36" s="307"/>
      <c r="W36" s="307"/>
      <c r="X36" s="308"/>
      <c r="AA36" s="233" t="s">
        <v>145</v>
      </c>
    </row>
    <row r="37" spans="1:92" ht="12" customHeight="1">
      <c r="A37" s="20"/>
      <c r="B37" s="38"/>
      <c r="C37" s="100"/>
      <c r="D37" s="22"/>
      <c r="E37" s="22"/>
      <c r="F37" s="102"/>
      <c r="G37" s="320"/>
      <c r="H37" s="320"/>
      <c r="I37" s="320"/>
      <c r="J37" s="320"/>
      <c r="K37" s="128" t="s">
        <v>132</v>
      </c>
      <c r="L37" s="67"/>
      <c r="M37" s="185">
        <f>N36</f>
        <v>6318</v>
      </c>
      <c r="N37" s="69">
        <f>J53</f>
        <v>6940</v>
      </c>
      <c r="O37" s="68"/>
      <c r="P37" s="41">
        <v>9.6999999999999993</v>
      </c>
      <c r="Q37" s="41" t="s">
        <v>133</v>
      </c>
      <c r="R37" s="42" t="s">
        <v>134</v>
      </c>
      <c r="S37" s="306" t="s">
        <v>135</v>
      </c>
      <c r="T37" s="307"/>
      <c r="U37" s="307"/>
      <c r="V37" s="307"/>
      <c r="W37" s="307"/>
      <c r="X37" s="308"/>
    </row>
    <row r="38" spans="1:92" ht="12" customHeight="1">
      <c r="A38" s="20"/>
      <c r="B38" s="38"/>
      <c r="C38" s="100"/>
      <c r="D38" s="22"/>
      <c r="E38" s="22"/>
      <c r="F38" s="102"/>
      <c r="G38" s="320"/>
      <c r="H38" s="320"/>
      <c r="I38" s="320"/>
      <c r="J38" s="320"/>
      <c r="K38" s="128" t="s">
        <v>87</v>
      </c>
      <c r="L38" s="67"/>
      <c r="M38" s="185">
        <f>N37</f>
        <v>6940</v>
      </c>
      <c r="N38" s="69">
        <f>U59</f>
        <v>6940</v>
      </c>
      <c r="O38" s="237"/>
      <c r="P38" s="238">
        <v>9.1999999999999993</v>
      </c>
      <c r="Q38" s="42" t="s">
        <v>133</v>
      </c>
      <c r="R38" s="41" t="s">
        <v>134</v>
      </c>
      <c r="S38" s="306" t="s">
        <v>136</v>
      </c>
      <c r="T38" s="307"/>
      <c r="U38" s="307"/>
      <c r="V38" s="307"/>
      <c r="W38" s="307"/>
      <c r="X38" s="308"/>
    </row>
    <row r="39" spans="1:92" ht="13.5" thickBot="1">
      <c r="A39" s="20"/>
      <c r="B39" s="38"/>
      <c r="C39" s="100"/>
      <c r="D39" s="22"/>
      <c r="E39" s="22"/>
      <c r="F39" s="102"/>
      <c r="G39" s="38"/>
      <c r="H39" s="43"/>
      <c r="I39" s="22"/>
      <c r="J39" s="22"/>
      <c r="K39" s="130"/>
      <c r="L39" s="186"/>
      <c r="M39" s="185"/>
      <c r="N39" s="69"/>
      <c r="O39" s="187"/>
      <c r="P39" s="188"/>
      <c r="Q39" s="188"/>
      <c r="R39" s="42"/>
      <c r="S39" s="306"/>
      <c r="T39" s="307"/>
      <c r="U39" s="307"/>
      <c r="V39" s="307"/>
      <c r="W39" s="307"/>
      <c r="X39" s="314"/>
    </row>
    <row r="40" spans="1:92" s="45" customFormat="1">
      <c r="A40" s="20"/>
      <c r="B40" s="38"/>
      <c r="C40" s="100"/>
      <c r="D40" s="22"/>
      <c r="E40" s="22"/>
      <c r="F40" s="102"/>
      <c r="G40" s="38"/>
      <c r="H40" s="43"/>
      <c r="I40" s="22"/>
      <c r="J40" s="22"/>
      <c r="K40" s="131" t="s">
        <v>24</v>
      </c>
      <c r="L40" s="132"/>
      <c r="M40" s="120"/>
      <c r="N40" s="133"/>
      <c r="O40" s="134"/>
      <c r="P40" s="135"/>
      <c r="Q40" s="133"/>
      <c r="R40" s="136"/>
      <c r="S40" s="137"/>
      <c r="T40" s="133"/>
      <c r="U40" s="133"/>
      <c r="V40" s="120"/>
      <c r="W40" s="120"/>
      <c r="X40" s="121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  <c r="BK40" s="44"/>
      <c r="BL40" s="44"/>
      <c r="BM40" s="44"/>
      <c r="BN40" s="44"/>
      <c r="BO40" s="44"/>
      <c r="BP40" s="44"/>
      <c r="BQ40" s="44"/>
      <c r="BR40" s="44"/>
      <c r="BS40" s="44"/>
      <c r="BT40" s="44"/>
      <c r="BU40" s="44"/>
      <c r="BV40" s="44"/>
      <c r="BW40" s="44"/>
      <c r="BX40" s="44"/>
      <c r="BY40" s="44"/>
      <c r="BZ40" s="44"/>
      <c r="CA40" s="44"/>
      <c r="CB40" s="44"/>
      <c r="CC40" s="44"/>
      <c r="CD40" s="44"/>
      <c r="CE40" s="44"/>
      <c r="CF40" s="44"/>
      <c r="CG40" s="44"/>
      <c r="CH40" s="44"/>
      <c r="CI40" s="44"/>
      <c r="CJ40" s="44"/>
      <c r="CK40" s="44"/>
      <c r="CL40" s="44"/>
      <c r="CM40" s="44"/>
      <c r="CN40" s="44"/>
    </row>
    <row r="41" spans="1:92" ht="12" customHeight="1">
      <c r="A41" s="20"/>
      <c r="B41" s="38"/>
      <c r="C41" s="100"/>
      <c r="D41" s="22"/>
      <c r="E41" s="22"/>
      <c r="F41" s="102"/>
      <c r="G41" s="38"/>
      <c r="H41" s="43"/>
      <c r="I41" s="22"/>
      <c r="J41" s="22"/>
      <c r="K41" s="125"/>
      <c r="L41" s="28" t="s">
        <v>25</v>
      </c>
      <c r="M41" s="28" t="s">
        <v>26</v>
      </c>
      <c r="N41" s="28" t="s">
        <v>27</v>
      </c>
      <c r="O41" s="28" t="s">
        <v>28</v>
      </c>
      <c r="P41" s="28" t="s">
        <v>75</v>
      </c>
      <c r="Q41" s="110" t="s">
        <v>76</v>
      </c>
      <c r="R41" s="110" t="s">
        <v>29</v>
      </c>
      <c r="S41" s="111" t="s">
        <v>30</v>
      </c>
      <c r="T41" s="111" t="s">
        <v>31</v>
      </c>
      <c r="U41" s="112" t="s">
        <v>55</v>
      </c>
      <c r="V41" s="110" t="s">
        <v>32</v>
      </c>
      <c r="W41" s="28" t="s">
        <v>33</v>
      </c>
      <c r="X41" s="126" t="s">
        <v>9</v>
      </c>
      <c r="Y41" s="12"/>
      <c r="Z41" s="12"/>
      <c r="AA41" s="12"/>
    </row>
    <row r="42" spans="1:92" ht="12" customHeight="1">
      <c r="A42" s="20"/>
      <c r="B42" s="38"/>
      <c r="C42" s="100"/>
      <c r="D42" s="22"/>
      <c r="E42" s="22"/>
      <c r="F42" s="102"/>
      <c r="G42" s="38"/>
      <c r="H42" s="43"/>
      <c r="I42" s="22"/>
      <c r="J42" s="22"/>
      <c r="K42" s="138" t="s">
        <v>34</v>
      </c>
      <c r="L42" s="175">
        <v>9.625</v>
      </c>
      <c r="M42" s="178">
        <v>36</v>
      </c>
      <c r="N42" s="73" t="s">
        <v>98</v>
      </c>
      <c r="O42" s="175">
        <v>13.5</v>
      </c>
      <c r="P42" s="74">
        <v>0</v>
      </c>
      <c r="Q42" s="74">
        <f>J31</f>
        <v>700</v>
      </c>
      <c r="R42" s="75" t="s">
        <v>37</v>
      </c>
      <c r="S42" s="76">
        <f>J31</f>
        <v>700</v>
      </c>
      <c r="T42" s="62">
        <f>ROUNDUP(S42*((O42^2-L42^2)*0.005454)*2/V42,-1)</f>
        <v>520</v>
      </c>
      <c r="U42" s="77">
        <v>14.8</v>
      </c>
      <c r="V42" s="78">
        <v>1.32</v>
      </c>
      <c r="W42" s="79">
        <v>6.25</v>
      </c>
      <c r="X42" s="139" t="s">
        <v>116</v>
      </c>
      <c r="Y42" s="189"/>
      <c r="Z42" s="213"/>
      <c r="AA42" s="213"/>
      <c r="AB42" s="214"/>
    </row>
    <row r="43" spans="1:92" ht="12" customHeight="1">
      <c r="A43" s="20"/>
      <c r="B43" s="38"/>
      <c r="C43" s="100"/>
      <c r="D43" s="22"/>
      <c r="E43" s="22"/>
      <c r="F43" s="102"/>
      <c r="G43" s="3"/>
      <c r="H43" s="3"/>
      <c r="I43" s="312" t="s">
        <v>64</v>
      </c>
      <c r="J43" s="315"/>
      <c r="K43" s="129"/>
      <c r="L43" s="176"/>
      <c r="M43" s="47"/>
      <c r="N43" s="47"/>
      <c r="O43" s="176"/>
      <c r="P43" s="49"/>
      <c r="Q43" s="49"/>
      <c r="R43" s="50"/>
      <c r="S43" s="63"/>
      <c r="T43" s="62"/>
      <c r="U43" s="71"/>
      <c r="V43" s="51"/>
      <c r="W43" s="52"/>
      <c r="X43" s="140"/>
      <c r="Z43" s="213"/>
      <c r="AA43" s="213"/>
      <c r="AB43" s="213"/>
    </row>
    <row r="44" spans="1:92" ht="12" customHeight="1">
      <c r="A44" s="20"/>
      <c r="B44" s="38"/>
      <c r="C44" s="100"/>
      <c r="D44" s="22"/>
      <c r="E44" s="22"/>
      <c r="F44" s="102"/>
      <c r="G44" s="3"/>
      <c r="H44" s="3"/>
      <c r="I44" s="104" t="s">
        <v>59</v>
      </c>
      <c r="J44" s="201">
        <f>J48-100</f>
        <v>6281</v>
      </c>
      <c r="K44" s="142" t="s">
        <v>38</v>
      </c>
      <c r="L44" s="300"/>
      <c r="M44" s="309"/>
      <c r="N44" s="309"/>
      <c r="O44" s="309"/>
      <c r="P44" s="309"/>
      <c r="Q44" s="309"/>
      <c r="R44" s="309"/>
      <c r="S44" s="309"/>
      <c r="T44" s="309"/>
      <c r="U44" s="309"/>
      <c r="V44" s="309"/>
      <c r="W44" s="309"/>
      <c r="X44" s="310"/>
    </row>
    <row r="45" spans="1:92" ht="12" customHeight="1">
      <c r="A45" s="20"/>
      <c r="B45" s="38"/>
      <c r="C45" s="100"/>
      <c r="D45" s="22"/>
      <c r="E45" s="22"/>
      <c r="F45" s="102"/>
      <c r="G45" s="3"/>
      <c r="H45" s="3"/>
      <c r="I45" s="104" t="s">
        <v>60</v>
      </c>
      <c r="J45" s="202">
        <v>6253</v>
      </c>
      <c r="K45" s="141" t="s">
        <v>39</v>
      </c>
      <c r="L45" s="300"/>
      <c r="M45" s="309"/>
      <c r="N45" s="309"/>
      <c r="O45" s="309"/>
      <c r="P45" s="309"/>
      <c r="Q45" s="309"/>
      <c r="R45" s="309"/>
      <c r="S45" s="309"/>
      <c r="T45" s="309"/>
      <c r="U45" s="309"/>
      <c r="V45" s="309"/>
      <c r="W45" s="309"/>
      <c r="X45" s="310"/>
    </row>
    <row r="46" spans="1:92" ht="12" customHeight="1">
      <c r="A46" s="20"/>
      <c r="B46" s="38"/>
      <c r="C46" s="100"/>
      <c r="D46" s="22"/>
      <c r="E46" s="22"/>
      <c r="F46" s="102"/>
      <c r="G46" s="3"/>
      <c r="H46" s="3"/>
      <c r="I46" s="3"/>
      <c r="J46" s="3"/>
      <c r="K46" s="288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90"/>
    </row>
    <row r="47" spans="1:92" ht="12" customHeight="1">
      <c r="A47" s="20"/>
      <c r="B47" s="38"/>
      <c r="C47" s="100"/>
      <c r="D47" s="22"/>
      <c r="E47" s="22"/>
      <c r="F47" s="102"/>
      <c r="G47" s="3"/>
      <c r="H47" s="3"/>
      <c r="I47" s="312" t="s">
        <v>97</v>
      </c>
      <c r="J47" s="315"/>
      <c r="K47" s="125" t="s">
        <v>58</v>
      </c>
      <c r="L47" s="177">
        <v>7</v>
      </c>
      <c r="M47" s="179">
        <v>26</v>
      </c>
      <c r="N47" s="47" t="s">
        <v>77</v>
      </c>
      <c r="O47" s="46">
        <v>8.75</v>
      </c>
      <c r="P47" s="49">
        <v>0</v>
      </c>
      <c r="Q47" s="49">
        <f>J52</f>
        <v>7302</v>
      </c>
      <c r="R47" s="50" t="s">
        <v>35</v>
      </c>
      <c r="S47" s="63">
        <f>J52-S48-J27</f>
        <v>5381</v>
      </c>
      <c r="T47" s="62">
        <f>ROUNDUP(S47*((O47^2-L47^2)*0.005454)*1.25/V47,-1)</f>
        <v>520</v>
      </c>
      <c r="U47" s="71">
        <v>12.5</v>
      </c>
      <c r="V47" s="51">
        <v>1.98</v>
      </c>
      <c r="W47" s="52">
        <v>10.86</v>
      </c>
      <c r="X47" s="140" t="s">
        <v>117</v>
      </c>
      <c r="Z47" s="213"/>
      <c r="AA47" s="213"/>
      <c r="AB47" s="214"/>
    </row>
    <row r="48" spans="1:92" ht="12" customHeight="1">
      <c r="A48" s="20"/>
      <c r="B48" s="38"/>
      <c r="C48" s="100"/>
      <c r="D48" s="22"/>
      <c r="E48" s="22"/>
      <c r="F48" s="102"/>
      <c r="G48" s="3"/>
      <c r="H48" s="3"/>
      <c r="I48" s="104" t="s">
        <v>59</v>
      </c>
      <c r="J48" s="201">
        <v>6381</v>
      </c>
      <c r="K48" s="129"/>
      <c r="L48" s="46"/>
      <c r="M48" s="47"/>
      <c r="N48" s="47"/>
      <c r="O48" s="48"/>
      <c r="P48" s="49"/>
      <c r="Q48" s="49"/>
      <c r="R48" s="50" t="s">
        <v>37</v>
      </c>
      <c r="S48" s="63">
        <f>Q47-J44+400</f>
        <v>1421</v>
      </c>
      <c r="T48" s="62">
        <f>ROUNDUP(S48*((O47^2-L47^2)*0.005454)*1.25/V48,-1)</f>
        <v>220</v>
      </c>
      <c r="U48" s="51">
        <v>14.4</v>
      </c>
      <c r="V48" s="51">
        <v>1.25</v>
      </c>
      <c r="W48" s="52">
        <v>5.48</v>
      </c>
      <c r="X48" s="140" t="s">
        <v>118</v>
      </c>
    </row>
    <row r="49" spans="1:92" ht="12" customHeight="1">
      <c r="A49" s="20"/>
      <c r="B49" s="38"/>
      <c r="C49" s="100"/>
      <c r="D49" s="22"/>
      <c r="E49" s="22"/>
      <c r="F49" s="102"/>
      <c r="G49" s="3"/>
      <c r="H49" s="3"/>
      <c r="I49" s="3"/>
      <c r="J49" s="3"/>
      <c r="K49" s="142" t="s">
        <v>38</v>
      </c>
      <c r="L49" s="300"/>
      <c r="M49" s="301"/>
      <c r="N49" s="301"/>
      <c r="O49" s="301"/>
      <c r="P49" s="301"/>
      <c r="Q49" s="301"/>
      <c r="R49" s="301"/>
      <c r="S49" s="301"/>
      <c r="T49" s="301"/>
      <c r="U49" s="301"/>
      <c r="V49" s="301"/>
      <c r="W49" s="301"/>
      <c r="X49" s="302"/>
    </row>
    <row r="50" spans="1:92" ht="12" customHeight="1">
      <c r="A50" s="20"/>
      <c r="B50" s="38"/>
      <c r="C50" s="100"/>
      <c r="D50" s="22"/>
      <c r="E50" s="22"/>
      <c r="F50" s="102"/>
      <c r="G50" s="3"/>
      <c r="H50" s="3"/>
      <c r="I50" s="3"/>
      <c r="J50" s="3"/>
      <c r="K50" s="142" t="s">
        <v>39</v>
      </c>
      <c r="L50" s="300"/>
      <c r="M50" s="301"/>
      <c r="N50" s="301"/>
      <c r="O50" s="301"/>
      <c r="P50" s="301"/>
      <c r="Q50" s="301"/>
      <c r="R50" s="301"/>
      <c r="S50" s="301"/>
      <c r="T50" s="301"/>
      <c r="U50" s="301"/>
      <c r="V50" s="301"/>
      <c r="W50" s="301"/>
      <c r="X50" s="302"/>
    </row>
    <row r="51" spans="1:92" ht="12" customHeight="1">
      <c r="A51" s="20"/>
      <c r="B51" s="38"/>
      <c r="C51" s="100"/>
      <c r="D51" s="22"/>
      <c r="E51" s="22"/>
      <c r="F51" s="102"/>
      <c r="G51" s="3"/>
      <c r="H51" s="3"/>
      <c r="I51" s="312" t="s">
        <v>63</v>
      </c>
      <c r="J51" s="312"/>
      <c r="K51" s="288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90"/>
    </row>
    <row r="52" spans="1:92" ht="12" customHeight="1">
      <c r="A52" s="20"/>
      <c r="B52" s="38"/>
      <c r="C52" s="100"/>
      <c r="D52" s="22"/>
      <c r="E52" s="22"/>
      <c r="F52" s="102"/>
      <c r="G52" s="3"/>
      <c r="H52" s="3"/>
      <c r="I52" s="104" t="s">
        <v>59</v>
      </c>
      <c r="J52" s="203">
        <f>L21</f>
        <v>7302</v>
      </c>
      <c r="K52" s="138" t="s">
        <v>40</v>
      </c>
      <c r="L52" s="72">
        <v>4.5</v>
      </c>
      <c r="M52" s="73">
        <v>11.6</v>
      </c>
      <c r="N52" s="73" t="s">
        <v>77</v>
      </c>
      <c r="O52" s="72">
        <v>6.125</v>
      </c>
      <c r="P52" s="74">
        <f>J44</f>
        <v>6281</v>
      </c>
      <c r="Q52" s="74">
        <f>S59</f>
        <v>11527</v>
      </c>
      <c r="R52" s="75" t="s">
        <v>35</v>
      </c>
      <c r="S52" s="76"/>
      <c r="T52" s="62"/>
      <c r="U52" s="77"/>
      <c r="V52" s="78"/>
      <c r="W52" s="79"/>
      <c r="X52" s="139" t="s">
        <v>89</v>
      </c>
    </row>
    <row r="53" spans="1:92" ht="12" customHeight="1">
      <c r="A53" s="20"/>
      <c r="B53" s="38"/>
      <c r="C53" s="100"/>
      <c r="D53" s="22"/>
      <c r="E53" s="22"/>
      <c r="F53" s="102"/>
      <c r="G53" s="38"/>
      <c r="H53" s="43"/>
      <c r="I53" s="104" t="s">
        <v>60</v>
      </c>
      <c r="J53" s="204">
        <f>M21</f>
        <v>6940</v>
      </c>
      <c r="K53" s="129"/>
      <c r="L53" s="46"/>
      <c r="M53" s="47"/>
      <c r="N53" s="47"/>
      <c r="O53" s="48"/>
      <c r="P53" s="49"/>
      <c r="Q53" s="49"/>
      <c r="R53" s="50" t="s">
        <v>37</v>
      </c>
      <c r="S53" s="63"/>
      <c r="T53" s="62"/>
      <c r="U53" s="51"/>
      <c r="V53" s="51"/>
      <c r="W53" s="52"/>
      <c r="X53" s="140"/>
    </row>
    <row r="54" spans="1:92" ht="12" customHeight="1">
      <c r="A54" s="20"/>
      <c r="B54" s="3"/>
      <c r="C54" s="100"/>
      <c r="D54" s="22"/>
      <c r="E54" s="22"/>
      <c r="F54" s="102"/>
      <c r="G54" s="3"/>
      <c r="H54" s="22"/>
      <c r="I54" s="3"/>
      <c r="J54" s="191"/>
      <c r="K54" s="142" t="s">
        <v>38</v>
      </c>
      <c r="L54" s="303"/>
      <c r="M54" s="304"/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5"/>
    </row>
    <row r="55" spans="1:92" ht="12" customHeight="1">
      <c r="A55" s="20"/>
      <c r="B55" s="3"/>
      <c r="C55" s="100"/>
      <c r="D55" s="22"/>
      <c r="E55" s="22"/>
      <c r="F55" s="102"/>
      <c r="G55" s="3"/>
      <c r="H55" s="22"/>
      <c r="I55" s="3"/>
      <c r="J55" s="191"/>
      <c r="K55" s="142" t="s">
        <v>39</v>
      </c>
      <c r="L55" s="303"/>
      <c r="M55" s="304"/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5"/>
    </row>
    <row r="56" spans="1:92" ht="12" customHeight="1" thickBot="1">
      <c r="A56" s="20"/>
      <c r="B56" s="3"/>
      <c r="C56" s="100"/>
      <c r="D56" s="22"/>
      <c r="E56" s="22"/>
      <c r="F56" s="102"/>
      <c r="G56" s="3"/>
      <c r="H56" s="3"/>
      <c r="I56" s="3"/>
      <c r="J56" s="190"/>
      <c r="K56" s="291"/>
      <c r="L56" s="292"/>
      <c r="M56" s="292"/>
      <c r="N56" s="292"/>
      <c r="O56" s="292"/>
      <c r="P56" s="292"/>
      <c r="Q56" s="292"/>
      <c r="R56" s="292"/>
      <c r="S56" s="292"/>
      <c r="T56" s="292"/>
      <c r="U56" s="292"/>
      <c r="V56" s="292"/>
      <c r="W56" s="292"/>
      <c r="X56" s="293"/>
    </row>
    <row r="57" spans="1:92" ht="12" customHeight="1">
      <c r="A57" s="20"/>
      <c r="B57" s="3"/>
      <c r="C57" s="95"/>
      <c r="D57" s="94"/>
      <c r="E57" s="94"/>
      <c r="F57" s="95"/>
      <c r="G57" s="3"/>
      <c r="H57" s="3"/>
      <c r="I57" s="83"/>
      <c r="J57" s="3"/>
      <c r="K57" s="7"/>
      <c r="L57" s="82"/>
      <c r="M57" s="82"/>
      <c r="N57" s="82"/>
      <c r="O57" s="91"/>
      <c r="P57" s="92"/>
      <c r="Q57" s="92"/>
      <c r="R57" s="313" t="s">
        <v>62</v>
      </c>
      <c r="S57" s="313"/>
      <c r="T57" s="313"/>
      <c r="U57" s="313"/>
      <c r="V57" s="92"/>
      <c r="W57" s="12"/>
      <c r="X57" s="151"/>
    </row>
    <row r="58" spans="1:92" ht="6.75" customHeight="1" thickBot="1">
      <c r="A58" s="20"/>
      <c r="B58" s="3"/>
      <c r="C58" s="95"/>
      <c r="D58" s="94"/>
      <c r="E58" s="94"/>
      <c r="F58" s="95"/>
      <c r="G58" s="3"/>
      <c r="H58" s="3"/>
      <c r="I58" s="152"/>
      <c r="J58" s="152"/>
      <c r="K58" s="152"/>
      <c r="L58" s="152"/>
      <c r="M58" s="152"/>
      <c r="N58" s="152"/>
      <c r="O58" s="152"/>
      <c r="P58" s="152"/>
      <c r="Q58" s="152"/>
      <c r="R58" s="313"/>
      <c r="S58" s="313"/>
      <c r="T58" s="313"/>
      <c r="U58" s="313"/>
      <c r="V58" s="98"/>
      <c r="W58" s="12"/>
      <c r="X58" s="151"/>
    </row>
    <row r="59" spans="1:92" ht="12" customHeight="1" thickBot="1">
      <c r="A59" s="20"/>
      <c r="B59" s="3"/>
      <c r="C59" s="95"/>
      <c r="D59" s="94"/>
      <c r="E59" s="94"/>
      <c r="F59" s="95"/>
      <c r="G59" s="3"/>
      <c r="H59" s="3"/>
      <c r="I59" s="89"/>
      <c r="J59" s="89"/>
      <c r="K59" s="197"/>
      <c r="L59" s="89"/>
      <c r="M59" s="89"/>
      <c r="N59" s="212">
        <f>S59-J52</f>
        <v>4225</v>
      </c>
      <c r="O59" s="89"/>
      <c r="P59" s="89"/>
      <c r="Q59" s="89"/>
      <c r="R59" s="104" t="s">
        <v>59</v>
      </c>
      <c r="S59" s="203">
        <f>L22</f>
        <v>11527</v>
      </c>
      <c r="T59" s="108" t="s">
        <v>60</v>
      </c>
      <c r="U59" s="206">
        <f>M22</f>
        <v>6940</v>
      </c>
      <c r="V59" s="98"/>
      <c r="W59" s="12"/>
      <c r="X59" s="151"/>
    </row>
    <row r="60" spans="1:92" ht="7.5" customHeight="1">
      <c r="A60" s="20"/>
      <c r="B60" s="3"/>
      <c r="C60" s="95"/>
      <c r="D60" s="94"/>
      <c r="E60" s="94"/>
      <c r="F60" s="95"/>
      <c r="G60" s="3"/>
      <c r="H60" s="3"/>
      <c r="I60" s="152"/>
      <c r="J60" s="152"/>
      <c r="K60" s="152"/>
      <c r="L60" s="152"/>
      <c r="M60" s="152"/>
      <c r="N60" s="152"/>
      <c r="O60" s="152"/>
      <c r="P60" s="152"/>
      <c r="Q60" s="152"/>
      <c r="R60" s="3"/>
      <c r="S60" s="316" t="str">
        <f>Q5</f>
        <v>460' FSL</v>
      </c>
      <c r="T60" s="318" t="s">
        <v>61</v>
      </c>
      <c r="U60" s="316" t="str">
        <f>R5</f>
        <v>595' FWL</v>
      </c>
      <c r="V60" s="98"/>
      <c r="W60" s="12"/>
      <c r="X60" s="151"/>
    </row>
    <row r="61" spans="1:92" ht="4.5" customHeight="1">
      <c r="A61" s="20"/>
      <c r="B61" s="3"/>
      <c r="C61" s="95"/>
      <c r="D61" s="94"/>
      <c r="E61" s="94"/>
      <c r="F61" s="95"/>
      <c r="G61" s="3"/>
      <c r="H61" s="3"/>
      <c r="I61" s="64"/>
      <c r="J61" s="3"/>
      <c r="K61" s="7"/>
      <c r="L61" s="12"/>
      <c r="M61" s="12"/>
      <c r="N61" s="12"/>
      <c r="O61" s="107"/>
      <c r="P61" s="30"/>
      <c r="Q61" s="30"/>
      <c r="R61" s="3"/>
      <c r="S61" s="317"/>
      <c r="T61" s="318"/>
      <c r="U61" s="317"/>
      <c r="V61" s="92"/>
      <c r="W61" s="12"/>
      <c r="X61" s="151"/>
    </row>
    <row r="62" spans="1:92" ht="12" customHeight="1">
      <c r="A62" s="20"/>
      <c r="B62" s="3"/>
      <c r="C62" s="95"/>
      <c r="D62" s="94"/>
      <c r="E62" s="94"/>
      <c r="F62" s="95"/>
      <c r="G62" s="3"/>
      <c r="H62" s="3"/>
      <c r="I62" s="64"/>
      <c r="J62" s="3"/>
      <c r="K62" s="19"/>
      <c r="L62" s="18"/>
      <c r="M62" s="18"/>
      <c r="N62" s="18"/>
      <c r="O62" s="105"/>
      <c r="P62" s="90"/>
      <c r="Q62" s="30"/>
      <c r="R62" s="3"/>
      <c r="S62" s="205">
        <f>Q6</f>
        <v>15</v>
      </c>
      <c r="T62" s="208" t="str">
        <f>R6</f>
        <v>T2N</v>
      </c>
      <c r="U62" s="207" t="str">
        <f>S6</f>
        <v>R65W</v>
      </c>
      <c r="V62" s="93"/>
      <c r="W62" s="18"/>
      <c r="X62" s="151"/>
    </row>
    <row r="63" spans="1:92" ht="12" customHeight="1">
      <c r="A63" s="33"/>
      <c r="B63" s="3"/>
      <c r="C63" s="3"/>
      <c r="D63" s="3"/>
      <c r="E63" s="3"/>
      <c r="F63" s="3"/>
      <c r="G63" s="3"/>
      <c r="H63" s="3"/>
      <c r="I63" s="191"/>
      <c r="J63" s="191"/>
      <c r="K63" s="37" t="s">
        <v>41</v>
      </c>
      <c r="L63" s="31"/>
      <c r="M63" s="96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154"/>
    </row>
    <row r="64" spans="1:92" ht="12" customHeight="1">
      <c r="A64" s="23"/>
      <c r="B64" s="3"/>
      <c r="C64" s="3"/>
      <c r="D64" s="3"/>
      <c r="E64" s="3"/>
      <c r="F64" s="3"/>
      <c r="G64" s="3"/>
      <c r="H64" s="3"/>
      <c r="I64" s="191"/>
      <c r="J64" s="191"/>
      <c r="K64" s="53" t="s">
        <v>42</v>
      </c>
      <c r="L64" s="54"/>
      <c r="M64" s="55"/>
      <c r="N64" s="56"/>
      <c r="O64" s="57">
        <f>R64*V64</f>
        <v>3261.7999999999997</v>
      </c>
      <c r="P64" s="58" t="s">
        <v>43</v>
      </c>
      <c r="Q64" s="58"/>
      <c r="R64" s="240">
        <f>U59</f>
        <v>6940</v>
      </c>
      <c r="S64" s="273" t="s">
        <v>44</v>
      </c>
      <c r="T64" s="274"/>
      <c r="U64" s="60"/>
      <c r="V64" s="239">
        <v>0.47</v>
      </c>
      <c r="W64" s="32" t="s">
        <v>45</v>
      </c>
      <c r="X64" s="155"/>
      <c r="CN64" s="2"/>
    </row>
    <row r="65" spans="1:101" ht="12" customHeight="1">
      <c r="A65" s="224"/>
      <c r="B65" s="3"/>
      <c r="C65" s="3"/>
      <c r="D65" s="3"/>
      <c r="E65" s="3"/>
      <c r="F65" s="3"/>
      <c r="G65" s="3"/>
      <c r="H65" s="3"/>
      <c r="I65" s="191"/>
      <c r="J65" s="191"/>
      <c r="K65" s="97" t="s">
        <v>36</v>
      </c>
      <c r="L65" s="54" t="s">
        <v>36</v>
      </c>
      <c r="M65" s="55"/>
      <c r="N65" s="56"/>
      <c r="O65" s="57"/>
      <c r="P65" s="58" t="s">
        <v>43</v>
      </c>
      <c r="Q65" s="58"/>
      <c r="R65" s="240"/>
      <c r="S65" s="273" t="s">
        <v>44</v>
      </c>
      <c r="T65" s="274"/>
      <c r="U65" s="115" t="s">
        <v>36</v>
      </c>
      <c r="V65" s="59"/>
      <c r="W65" s="32" t="s">
        <v>45</v>
      </c>
      <c r="X65" s="156"/>
      <c r="CN65" s="2"/>
    </row>
    <row r="66" spans="1:101" ht="12" customHeight="1" thickBot="1">
      <c r="A66" s="157"/>
      <c r="B66" s="14"/>
      <c r="C66" s="158"/>
      <c r="D66" s="159"/>
      <c r="E66" s="159"/>
      <c r="F66" s="158"/>
      <c r="G66" s="14"/>
      <c r="H66" s="14"/>
      <c r="I66" s="160"/>
      <c r="J66" s="161"/>
      <c r="K66" s="162" t="s">
        <v>46</v>
      </c>
      <c r="L66" s="285"/>
      <c r="M66" s="285"/>
      <c r="N66" s="163"/>
      <c r="O66" s="164" t="s">
        <v>47</v>
      </c>
      <c r="P66" s="165">
        <v>41001</v>
      </c>
      <c r="Q66" s="165"/>
      <c r="R66" s="166"/>
      <c r="S66" s="164" t="s">
        <v>48</v>
      </c>
      <c r="T66" s="167" t="s">
        <v>49</v>
      </c>
      <c r="U66" s="168"/>
      <c r="V66" s="164"/>
      <c r="W66" s="164"/>
      <c r="X66" s="169"/>
    </row>
    <row r="67" spans="1:101" s="1" customFormat="1">
      <c r="CO67" s="2"/>
      <c r="CP67" s="2"/>
      <c r="CQ67" s="2"/>
      <c r="CR67" s="2"/>
      <c r="CS67" s="2"/>
      <c r="CT67" s="2"/>
      <c r="CU67" s="2"/>
      <c r="CV67" s="2"/>
      <c r="CW67" s="2"/>
    </row>
    <row r="68" spans="1:101" s="1" customFormat="1" ht="6.75" customHeight="1">
      <c r="CO68" s="2"/>
      <c r="CP68" s="2"/>
      <c r="CQ68" s="2"/>
      <c r="CR68" s="2"/>
      <c r="CS68" s="2"/>
      <c r="CT68" s="2"/>
      <c r="CU68" s="2"/>
      <c r="CV68" s="2"/>
      <c r="CW68" s="2"/>
    </row>
    <row r="69" spans="1:101" s="1" customFormat="1">
      <c r="CO69" s="2"/>
      <c r="CP69" s="2"/>
      <c r="CQ69" s="2"/>
      <c r="CR69" s="2"/>
      <c r="CS69" s="2"/>
      <c r="CT69" s="2"/>
      <c r="CU69" s="2"/>
      <c r="CV69" s="2"/>
      <c r="CW69" s="2"/>
    </row>
    <row r="70" spans="1:101" s="1" customFormat="1" ht="6.75" customHeight="1">
      <c r="CO70" s="2"/>
      <c r="CP70" s="2"/>
      <c r="CQ70" s="2"/>
      <c r="CR70" s="2"/>
      <c r="CS70" s="2"/>
      <c r="CT70" s="2"/>
      <c r="CU70" s="2"/>
      <c r="CV70" s="2"/>
      <c r="CW70" s="2"/>
    </row>
    <row r="71" spans="1:101" s="1" customFormat="1">
      <c r="CO71" s="2"/>
      <c r="CP71" s="2"/>
      <c r="CQ71" s="2"/>
      <c r="CR71" s="2"/>
      <c r="CS71" s="2"/>
      <c r="CT71" s="2"/>
      <c r="CU71" s="2"/>
      <c r="CV71" s="2"/>
      <c r="CW71" s="2"/>
    </row>
    <row r="72" spans="1:101" s="1" customFormat="1">
      <c r="CO72" s="2"/>
      <c r="CP72" s="2"/>
      <c r="CQ72" s="2"/>
      <c r="CR72" s="2"/>
      <c r="CS72" s="2"/>
      <c r="CT72" s="2"/>
      <c r="CU72" s="2"/>
      <c r="CV72" s="2"/>
      <c r="CW72" s="2"/>
    </row>
    <row r="73" spans="1:101" s="1" customFormat="1">
      <c r="CO73" s="2"/>
      <c r="CP73" s="2"/>
      <c r="CQ73" s="2"/>
      <c r="CR73" s="2"/>
      <c r="CS73" s="2"/>
      <c r="CT73" s="2"/>
      <c r="CU73" s="2"/>
      <c r="CV73" s="2"/>
      <c r="CW73" s="2"/>
    </row>
    <row r="74" spans="1:101" s="1" customFormat="1">
      <c r="CO74" s="2"/>
      <c r="CP74" s="2"/>
      <c r="CQ74" s="2"/>
      <c r="CR74" s="2"/>
      <c r="CS74" s="2"/>
      <c r="CT74" s="2"/>
      <c r="CU74" s="2"/>
      <c r="CV74" s="2"/>
      <c r="CW74" s="2"/>
    </row>
    <row r="75" spans="1:101" s="1" customFormat="1">
      <c r="CO75" s="2"/>
      <c r="CP75" s="2"/>
      <c r="CQ75" s="2"/>
      <c r="CR75" s="2"/>
      <c r="CS75" s="2"/>
      <c r="CT75" s="2"/>
      <c r="CU75" s="2"/>
      <c r="CV75" s="2"/>
      <c r="CW75" s="2"/>
    </row>
    <row r="76" spans="1:101" s="1" customFormat="1">
      <c r="CO76" s="2"/>
      <c r="CP76" s="2"/>
      <c r="CQ76" s="2"/>
      <c r="CR76" s="2"/>
      <c r="CS76" s="2"/>
      <c r="CT76" s="2"/>
      <c r="CU76" s="2"/>
      <c r="CV76" s="2"/>
      <c r="CW76" s="2"/>
    </row>
    <row r="77" spans="1:101" s="1" customFormat="1">
      <c r="CO77" s="2"/>
      <c r="CP77" s="2"/>
      <c r="CQ77" s="2"/>
      <c r="CR77" s="2"/>
      <c r="CS77" s="2"/>
      <c r="CT77" s="2"/>
      <c r="CU77" s="2"/>
      <c r="CV77" s="2"/>
      <c r="CW77" s="2"/>
    </row>
    <row r="78" spans="1:101" s="1" customFormat="1">
      <c r="CO78" s="2"/>
      <c r="CP78" s="2"/>
      <c r="CQ78" s="2"/>
      <c r="CR78" s="2"/>
      <c r="CS78" s="2"/>
      <c r="CT78" s="2"/>
      <c r="CU78" s="2"/>
      <c r="CV78" s="2"/>
      <c r="CW78" s="2"/>
    </row>
    <row r="79" spans="1:101" s="1" customFormat="1">
      <c r="CO79" s="2"/>
      <c r="CP79" s="2"/>
      <c r="CQ79" s="2"/>
      <c r="CR79" s="2"/>
      <c r="CS79" s="2"/>
      <c r="CT79" s="2"/>
      <c r="CU79" s="2"/>
      <c r="CV79" s="2"/>
      <c r="CW79" s="2"/>
    </row>
    <row r="80" spans="1:101" s="1" customFormat="1">
      <c r="CO80" s="2"/>
      <c r="CP80" s="2"/>
      <c r="CQ80" s="2"/>
      <c r="CR80" s="2"/>
      <c r="CS80" s="2"/>
      <c r="CT80" s="2"/>
      <c r="CU80" s="2"/>
      <c r="CV80" s="2"/>
      <c r="CW80" s="2"/>
    </row>
    <row r="81" spans="93:101" s="1" customFormat="1">
      <c r="CO81" s="2"/>
      <c r="CP81" s="2"/>
      <c r="CQ81" s="2"/>
      <c r="CR81" s="2"/>
      <c r="CS81" s="2"/>
      <c r="CT81" s="2"/>
      <c r="CU81" s="2"/>
      <c r="CV81" s="2"/>
      <c r="CW81" s="2"/>
    </row>
    <row r="82" spans="93:101" s="1" customFormat="1">
      <c r="CO82" s="2"/>
      <c r="CP82" s="2"/>
      <c r="CQ82" s="2"/>
      <c r="CR82" s="2"/>
      <c r="CS82" s="2"/>
      <c r="CT82" s="2"/>
      <c r="CU82" s="2"/>
      <c r="CV82" s="2"/>
      <c r="CW82" s="2"/>
    </row>
    <row r="83" spans="93:101" s="1" customFormat="1"/>
    <row r="84" spans="93:101" s="1" customFormat="1"/>
    <row r="85" spans="93:101" s="1" customFormat="1"/>
    <row r="86" spans="93:101" s="1" customFormat="1"/>
    <row r="87" spans="93:101" s="1" customFormat="1"/>
    <row r="88" spans="93:101" s="1" customFormat="1"/>
    <row r="89" spans="93:101" s="1" customFormat="1"/>
    <row r="90" spans="93:101" s="1" customFormat="1"/>
    <row r="91" spans="93:101" s="1" customFormat="1"/>
    <row r="92" spans="93:101" s="1" customFormat="1"/>
    <row r="93" spans="93:101" s="1" customFormat="1"/>
    <row r="94" spans="93:101" s="1" customFormat="1"/>
    <row r="95" spans="93:101" s="1" customFormat="1"/>
    <row r="96" spans="93:101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pans="2:7" s="1" customFormat="1"/>
    <row r="226" spans="2:7" s="1" customFormat="1"/>
    <row r="227" spans="2:7" s="1" customFormat="1"/>
    <row r="228" spans="2:7" s="1" customFormat="1"/>
    <row r="229" spans="2:7" s="1" customFormat="1"/>
    <row r="230" spans="2:7" s="1" customFormat="1"/>
    <row r="231" spans="2:7" s="1" customFormat="1"/>
    <row r="232" spans="2:7" s="1" customFormat="1"/>
    <row r="233" spans="2:7" s="1" customFormat="1"/>
    <row r="234" spans="2:7" s="1" customFormat="1"/>
    <row r="235" spans="2:7" s="1" customFormat="1"/>
    <row r="236" spans="2:7" s="1" customFormat="1"/>
    <row r="237" spans="2:7" s="1" customFormat="1">
      <c r="B237" s="2"/>
      <c r="C237" s="2"/>
      <c r="D237" s="2"/>
      <c r="E237" s="2"/>
      <c r="F237" s="2"/>
      <c r="G237" s="2"/>
    </row>
    <row r="238" spans="2:7" s="1" customFormat="1">
      <c r="B238" s="2"/>
      <c r="C238" s="2"/>
      <c r="D238" s="2"/>
      <c r="E238" s="2"/>
      <c r="F238" s="2"/>
      <c r="G238" s="2"/>
    </row>
    <row r="239" spans="2:7" s="1" customFormat="1">
      <c r="B239" s="2"/>
      <c r="C239" s="2"/>
      <c r="D239" s="2"/>
      <c r="E239" s="2"/>
      <c r="F239" s="2"/>
      <c r="G239" s="2"/>
    </row>
    <row r="240" spans="2:7" s="1" customFormat="1">
      <c r="B240" s="2"/>
      <c r="C240" s="2"/>
      <c r="D240" s="2"/>
      <c r="E240" s="2"/>
      <c r="F240" s="2"/>
      <c r="G240" s="2"/>
    </row>
    <row r="241" spans="1:101" s="1" customFormat="1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1" s="1" customFormat="1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1" s="1" customFormat="1">
      <c r="A243" s="2"/>
      <c r="B243" s="2"/>
      <c r="C243" s="2"/>
      <c r="D243" s="2"/>
      <c r="E243" s="2"/>
      <c r="F243" s="2"/>
      <c r="G243" s="2"/>
      <c r="H243" s="2"/>
      <c r="I243" s="2"/>
      <c r="J243" s="2"/>
      <c r="CO243" s="2"/>
      <c r="CP243" s="2"/>
      <c r="CQ243" s="2"/>
      <c r="CR243" s="2"/>
      <c r="CS243" s="2"/>
      <c r="CT243" s="2"/>
      <c r="CU243" s="2"/>
      <c r="CV243" s="2"/>
      <c r="CW243" s="2"/>
    </row>
    <row r="244" spans="1:101" s="1" customFormat="1">
      <c r="A244" s="2"/>
      <c r="B244" s="2"/>
      <c r="C244" s="2"/>
      <c r="D244" s="2"/>
      <c r="E244" s="2"/>
      <c r="F244" s="2"/>
      <c r="G244" s="2"/>
      <c r="H244" s="2"/>
      <c r="I244" s="2"/>
      <c r="J244" s="2"/>
      <c r="CO244" s="2"/>
      <c r="CP244" s="2"/>
      <c r="CQ244" s="2"/>
      <c r="CR244" s="2"/>
      <c r="CS244" s="2"/>
      <c r="CT244" s="2"/>
      <c r="CU244" s="2"/>
      <c r="CV244" s="2"/>
      <c r="CW244" s="2"/>
    </row>
    <row r="245" spans="1:101" s="1" customFormat="1">
      <c r="A245" s="2"/>
      <c r="B245" s="2"/>
      <c r="C245" s="2"/>
      <c r="D245" s="2"/>
      <c r="E245" s="2"/>
      <c r="F245" s="2"/>
      <c r="G245" s="2"/>
      <c r="H245" s="2"/>
      <c r="I245" s="2"/>
      <c r="J245" s="2"/>
      <c r="CO245" s="2"/>
      <c r="CP245" s="2"/>
      <c r="CQ245" s="2"/>
      <c r="CR245" s="2"/>
      <c r="CS245" s="2"/>
      <c r="CT245" s="2"/>
      <c r="CU245" s="2"/>
      <c r="CV245" s="2"/>
      <c r="CW245" s="2"/>
    </row>
    <row r="246" spans="1:101" s="1" customFormat="1">
      <c r="A246" s="2"/>
      <c r="B246" s="2"/>
      <c r="C246" s="2"/>
      <c r="D246" s="2"/>
      <c r="E246" s="2"/>
      <c r="F246" s="2"/>
      <c r="G246" s="2"/>
      <c r="H246" s="2"/>
      <c r="I246" s="2"/>
      <c r="J246" s="2"/>
      <c r="CO246" s="2"/>
      <c r="CP246" s="2"/>
      <c r="CQ246" s="2"/>
      <c r="CR246" s="2"/>
      <c r="CS246" s="2"/>
      <c r="CT246" s="2"/>
      <c r="CU246" s="2"/>
      <c r="CV246" s="2"/>
      <c r="CW246" s="2"/>
    </row>
    <row r="247" spans="1:101" s="1" customFormat="1">
      <c r="A247" s="2"/>
      <c r="B247" s="2"/>
      <c r="C247" s="2"/>
      <c r="D247" s="2"/>
      <c r="E247" s="2"/>
      <c r="F247" s="2"/>
      <c r="G247" s="2"/>
      <c r="H247" s="2"/>
      <c r="I247" s="2"/>
      <c r="J247" s="2"/>
      <c r="CO247" s="2"/>
      <c r="CP247" s="2"/>
      <c r="CQ247" s="2"/>
      <c r="CR247" s="2"/>
      <c r="CS247" s="2"/>
      <c r="CT247" s="2"/>
      <c r="CU247" s="2"/>
      <c r="CV247" s="2"/>
      <c r="CW247" s="2"/>
    </row>
    <row r="248" spans="1:101" s="1" customFormat="1">
      <c r="A248" s="2"/>
      <c r="B248" s="2"/>
      <c r="C248" s="2"/>
      <c r="D248" s="2"/>
      <c r="E248" s="2"/>
      <c r="F248" s="2"/>
      <c r="G248" s="2"/>
      <c r="H248" s="2"/>
      <c r="I248" s="2"/>
      <c r="J248" s="2"/>
      <c r="CO248" s="2"/>
      <c r="CP248" s="2"/>
      <c r="CQ248" s="2"/>
      <c r="CR248" s="2"/>
      <c r="CS248" s="2"/>
      <c r="CT248" s="2"/>
      <c r="CU248" s="2"/>
      <c r="CV248" s="2"/>
      <c r="CW248" s="2"/>
    </row>
    <row r="249" spans="1:101" s="1" customFormat="1">
      <c r="A249" s="2"/>
      <c r="B249" s="2"/>
      <c r="C249" s="2"/>
      <c r="D249" s="2"/>
      <c r="E249" s="2"/>
      <c r="F249" s="2"/>
      <c r="G249" s="2"/>
      <c r="H249" s="2"/>
      <c r="I249" s="2"/>
      <c r="J249" s="2"/>
      <c r="CO249" s="2"/>
      <c r="CP249" s="2"/>
      <c r="CQ249" s="2"/>
      <c r="CR249" s="2"/>
      <c r="CS249" s="2"/>
      <c r="CT249" s="2"/>
      <c r="CU249" s="2"/>
      <c r="CV249" s="2"/>
      <c r="CW249" s="2"/>
    </row>
    <row r="250" spans="1:101" s="1" customForma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CO250" s="2"/>
      <c r="CP250" s="2"/>
      <c r="CQ250" s="2"/>
      <c r="CR250" s="2"/>
      <c r="CS250" s="2"/>
      <c r="CT250" s="2"/>
      <c r="CU250" s="2"/>
      <c r="CV250" s="2"/>
      <c r="CW250" s="2"/>
    </row>
    <row r="251" spans="1:101" s="1" customForma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CO251" s="2"/>
      <c r="CP251" s="2"/>
      <c r="CQ251" s="2"/>
      <c r="CR251" s="2"/>
      <c r="CS251" s="2"/>
      <c r="CT251" s="2"/>
      <c r="CU251" s="2"/>
      <c r="CV251" s="2"/>
      <c r="CW251" s="2"/>
    </row>
  </sheetData>
  <mergeCells count="110">
    <mergeCell ref="AA9:AC9"/>
    <mergeCell ref="AA10:AC10"/>
    <mergeCell ref="AA11:AC11"/>
    <mergeCell ref="AA3:AC3"/>
    <mergeCell ref="AA4:AC4"/>
    <mergeCell ref="AA5:AC5"/>
    <mergeCell ref="AA6:AC6"/>
    <mergeCell ref="AA7:AC7"/>
    <mergeCell ref="AA8:AC8"/>
    <mergeCell ref="U13:X13"/>
    <mergeCell ref="P22:Q22"/>
    <mergeCell ref="R22:T22"/>
    <mergeCell ref="U22:X22"/>
    <mergeCell ref="P20:Q20"/>
    <mergeCell ref="R20:T20"/>
    <mergeCell ref="U20:X20"/>
    <mergeCell ref="P21:Q21"/>
    <mergeCell ref="U19:X19"/>
    <mergeCell ref="P16:Q16"/>
    <mergeCell ref="I30:J30"/>
    <mergeCell ref="I26:J26"/>
    <mergeCell ref="G36:J38"/>
    <mergeCell ref="L34:O34"/>
    <mergeCell ref="N22:O22"/>
    <mergeCell ref="N23:O23"/>
    <mergeCell ref="N24:O24"/>
    <mergeCell ref="R16:T16"/>
    <mergeCell ref="U16:X16"/>
    <mergeCell ref="P17:Q17"/>
    <mergeCell ref="R17:T17"/>
    <mergeCell ref="U17:X17"/>
    <mergeCell ref="N18:O18"/>
    <mergeCell ref="P23:Q23"/>
    <mergeCell ref="R23:T23"/>
    <mergeCell ref="U23:X23"/>
    <mergeCell ref="R21:T21"/>
    <mergeCell ref="U21:X21"/>
    <mergeCell ref="P18:Q18"/>
    <mergeCell ref="R18:T18"/>
    <mergeCell ref="U18:X18"/>
    <mergeCell ref="P19:Q19"/>
    <mergeCell ref="R19:T19"/>
    <mergeCell ref="N25:O25"/>
    <mergeCell ref="I51:J51"/>
    <mergeCell ref="R57:U58"/>
    <mergeCell ref="L55:X55"/>
    <mergeCell ref="L44:X44"/>
    <mergeCell ref="K46:X46"/>
    <mergeCell ref="S39:X39"/>
    <mergeCell ref="I47:J47"/>
    <mergeCell ref="S60:S61"/>
    <mergeCell ref="U60:U61"/>
    <mergeCell ref="T60:T61"/>
    <mergeCell ref="I43:J43"/>
    <mergeCell ref="S64:T64"/>
    <mergeCell ref="P28:X29"/>
    <mergeCell ref="P27:X27"/>
    <mergeCell ref="N29:O29"/>
    <mergeCell ref="N28:O28"/>
    <mergeCell ref="U26:X26"/>
    <mergeCell ref="L66:M66"/>
    <mergeCell ref="S65:T65"/>
    <mergeCell ref="N32:O32"/>
    <mergeCell ref="S33:X33"/>
    <mergeCell ref="K51:X51"/>
    <mergeCell ref="K56:X56"/>
    <mergeCell ref="P31:X32"/>
    <mergeCell ref="L49:X49"/>
    <mergeCell ref="L54:X54"/>
    <mergeCell ref="S35:X35"/>
    <mergeCell ref="S36:X36"/>
    <mergeCell ref="S37:X37"/>
    <mergeCell ref="S38:X38"/>
    <mergeCell ref="L50:X50"/>
    <mergeCell ref="L45:X45"/>
    <mergeCell ref="S34:X34"/>
    <mergeCell ref="U24:X24"/>
    <mergeCell ref="U25:X25"/>
    <mergeCell ref="P25:Q25"/>
    <mergeCell ref="R25:T25"/>
    <mergeCell ref="N14:O14"/>
    <mergeCell ref="N31:O31"/>
    <mergeCell ref="N15:O15"/>
    <mergeCell ref="N16:O16"/>
    <mergeCell ref="N17:O17"/>
    <mergeCell ref="N20:O20"/>
    <mergeCell ref="N19:O19"/>
    <mergeCell ref="P14:Q14"/>
    <mergeCell ref="R14:T14"/>
    <mergeCell ref="U14:X14"/>
    <mergeCell ref="P15:Q15"/>
    <mergeCell ref="R15:T15"/>
    <mergeCell ref="U15:X15"/>
    <mergeCell ref="N21:O21"/>
    <mergeCell ref="N26:O26"/>
    <mergeCell ref="N30:O30"/>
    <mergeCell ref="P30:X30"/>
    <mergeCell ref="N27:O27"/>
    <mergeCell ref="A12:J12"/>
    <mergeCell ref="Q3:R3"/>
    <mergeCell ref="J10:L10"/>
    <mergeCell ref="R10:S10"/>
    <mergeCell ref="R11:S11"/>
    <mergeCell ref="N12:O13"/>
    <mergeCell ref="P13:Q13"/>
    <mergeCell ref="R13:T13"/>
    <mergeCell ref="Q26:S26"/>
    <mergeCell ref="I25:J25"/>
    <mergeCell ref="P24:Q24"/>
    <mergeCell ref="R24:T24"/>
  </mergeCells>
  <phoneticPr fontId="16" type="noConversion"/>
  <dataValidations count="1">
    <dataValidation type="list" allowBlank="1" showInputMessage="1" showErrorMessage="1" sqref="J2">
      <formula1>$AB$12:$AB$26</formula1>
    </dataValidation>
  </dataValidations>
  <hyperlinks>
    <hyperlink ref="K6" r:id="rId1" display="T@N"/>
    <hyperlink ref="R6" r:id="rId2" display="T@N"/>
  </hyperlinks>
  <printOptions horizontalCentered="1" gridLinesSet="0"/>
  <pageMargins left="0.25" right="0.25" top="0.25" bottom="0.25" header="0" footer="0.31"/>
  <pageSetup scale="75" orientation="landscape" r:id="rId3"/>
  <headerFooter alignWithMargin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Drilling Plan -Horizontal</vt:lpstr>
      <vt:lpstr>'Drilling Plan -Horizontal'!Print_Area</vt:lpstr>
    </vt:vector>
  </TitlesOfParts>
  <Company>BPMI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</dc:creator>
  <cp:lastModifiedBy>Brooks, Jim</cp:lastModifiedBy>
  <cp:lastPrinted>2011-12-08T15:24:25Z</cp:lastPrinted>
  <dcterms:created xsi:type="dcterms:W3CDTF">2007-06-19T17:02:38Z</dcterms:created>
  <dcterms:modified xsi:type="dcterms:W3CDTF">2012-04-02T21:53:59Z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